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ephen\Desktop\"/>
    </mc:Choice>
  </mc:AlternateContent>
  <xr:revisionPtr revIDLastSave="0" documentId="13_ncr:1_{2EDFDA0E-3616-4651-B712-C1A719792E7D}" xr6:coauthVersionLast="47" xr6:coauthVersionMax="47" xr10:uidLastSave="{00000000-0000-0000-0000-000000000000}"/>
  <bookViews>
    <workbookView xWindow="28680" yWindow="-105" windowWidth="29040" windowHeight="15720" tabRatio="500" xr2:uid="{00000000-000D-0000-FFFF-FFFF00000000}"/>
  </bookViews>
  <sheets>
    <sheet name="FakFest IM" sheetId="1" r:id="rId1"/>
    <sheet name="Tabelle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8" i="1" l="1"/>
  <c r="H28" i="1" s="1"/>
  <c r="F29" i="1"/>
  <c r="H29" i="1" s="1"/>
  <c r="D10" i="1"/>
  <c r="D9" i="1"/>
  <c r="H9" i="1"/>
  <c r="H27" i="1"/>
  <c r="H36" i="1"/>
  <c r="H35" i="1"/>
  <c r="H34" i="1"/>
  <c r="H33" i="1"/>
  <c r="D29" i="1"/>
  <c r="E26" i="1"/>
  <c r="H26" i="1"/>
  <c r="F30" i="1"/>
  <c r="H30" i="1" s="1"/>
  <c r="F26" i="1"/>
  <c r="C5" i="1"/>
  <c r="D36" i="1"/>
  <c r="D35" i="1"/>
  <c r="D34" i="1"/>
  <c r="D33" i="1"/>
  <c r="H10" i="1"/>
  <c r="H8" i="1"/>
  <c r="H7" i="1"/>
  <c r="H6" i="1"/>
  <c r="D38" i="1"/>
  <c r="E32" i="1"/>
  <c r="D32" i="1"/>
  <c r="E31" i="1"/>
  <c r="D31" i="1"/>
  <c r="D30" i="1"/>
  <c r="D22" i="1"/>
  <c r="D21" i="1"/>
  <c r="D12" i="1"/>
  <c r="D8" i="1"/>
  <c r="D6" i="1"/>
  <c r="E28" i="1" l="1"/>
  <c r="H40" i="1"/>
  <c r="D40" i="1"/>
  <c r="C42" i="1" s="1"/>
</calcChain>
</file>

<file path=xl/sharedStrings.xml><?xml version="1.0" encoding="utf-8"?>
<sst xmlns="http://schemas.openxmlformats.org/spreadsheetml/2006/main" count="64" uniqueCount="57">
  <si>
    <t>Ausgaben</t>
  </si>
  <si>
    <t>Menge</t>
  </si>
  <si>
    <t>Einzelpreis</t>
  </si>
  <si>
    <t>Verkaufspreis</t>
  </si>
  <si>
    <t>Einnahmen</t>
  </si>
  <si>
    <t>150 Personen</t>
  </si>
  <si>
    <t>Verpflegung:</t>
  </si>
  <si>
    <t>Essen:</t>
  </si>
  <si>
    <t>Würste</t>
  </si>
  <si>
    <t>Grillkäse</t>
  </si>
  <si>
    <t>vegane Steaks (fH)</t>
  </si>
  <si>
    <t>Vegane Würtschen</t>
  </si>
  <si>
    <t>Maiskolben</t>
  </si>
  <si>
    <t>Pfand Box (fH)</t>
  </si>
  <si>
    <t xml:space="preserve"> </t>
  </si>
  <si>
    <t>Senf</t>
  </si>
  <si>
    <t>Ketchup</t>
  </si>
  <si>
    <t>Eiswürfel</t>
  </si>
  <si>
    <t>Orangen</t>
  </si>
  <si>
    <t>Sonstiges</t>
  </si>
  <si>
    <t>Siegerehrung Preise</t>
  </si>
  <si>
    <t>Lebensmittelmarken für helfende Hände (Gutscheine)</t>
  </si>
  <si>
    <t>Servietten</t>
  </si>
  <si>
    <t>Grillanzünder</t>
  </si>
  <si>
    <t>Grillkohle 5kg</t>
  </si>
  <si>
    <t>Pappteller</t>
  </si>
  <si>
    <t>5,00</t>
  </si>
  <si>
    <t>Strohhalme</t>
  </si>
  <si>
    <t>Getränke</t>
  </si>
  <si>
    <t>Alkoholfreies Bier (0,5l)</t>
  </si>
  <si>
    <t>17,10</t>
  </si>
  <si>
    <t>Sprudelwasser (1,5l) inkl. Pfand</t>
  </si>
  <si>
    <t>Stilleswasser (1,5l)inkl. Pfand</t>
  </si>
  <si>
    <t>Kolle Mate (0,5l) inkl. Pfand</t>
  </si>
  <si>
    <t>Kolla Cola (0,5l) inkl. Pfand</t>
  </si>
  <si>
    <t>Zotrine(0,5l) inkl. Pfand</t>
  </si>
  <si>
    <t>Killimo (0,5l) inkl. Pfand</t>
  </si>
  <si>
    <t>Werbemittel</t>
  </si>
  <si>
    <t>Plakate</t>
  </si>
  <si>
    <t>Betrag Vorschusskasse:</t>
  </si>
  <si>
    <t>2 Orangen keine Netze</t>
  </si>
  <si>
    <t>Doppelbrötchen</t>
  </si>
  <si>
    <t xml:space="preserve">     Fassbier (0,4 Becher)</t>
  </si>
  <si>
    <t>1 Kasten</t>
  </si>
  <si>
    <t>2*100 wird in der hälfte halbiert. Zu jeder Bestellung 1 hälfte dazu.</t>
  </si>
  <si>
    <t>Aperol Spritz (gemixed)</t>
  </si>
  <si>
    <t>Verkaufeinheiten</t>
  </si>
  <si>
    <t>1500ml</t>
  </si>
  <si>
    <t>Gin Tonic (gemixed)</t>
  </si>
  <si>
    <t>Wird gemischt mit Fassbier und Cola oder Zitronenlimonade</t>
  </si>
  <si>
    <t>Radler</t>
  </si>
  <si>
    <t>2 Sixpack a 1.5l wird Gratis ausgegeben.</t>
  </si>
  <si>
    <t>3 * 50L</t>
  </si>
  <si>
    <t xml:space="preserve">     60 (Menge) = 50L Fassbier und 10 L Cola und Zitrone</t>
  </si>
  <si>
    <t>~ 550€</t>
  </si>
  <si>
    <t xml:space="preserve">20*2=40 Portionen - Steaks werden halbiert </t>
  </si>
  <si>
    <t>Sind 80 Würstchen( Da Sie sehr klein sind zwei pro Brötchen)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</si>
</sst>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#,##0\ &quot;€&quot;;[Red]\-#,##0\ &quot;€&quot;"/>
    <numFmt numFmtId="8" formatCode="#,##0.00\ &quot;€&quot;;[Red]\-#,##0.00\ &quot;€&quot;"/>
    <numFmt numFmtId="164" formatCode="#,##0.00\ [$€-407]"/>
    <numFmt numFmtId="165" formatCode="#,##0.00\ [$€]"/>
    <numFmt numFmtId="166" formatCode="_-* #,##0.00&quot; €&quot;_-;\-* #,##0.00&quot; €&quot;_-;_-* \-??&quot; €&quot;_-;_-@_-"/>
    <numFmt numFmtId="167" formatCode="#,##0.00&quot; €&quot;"/>
    <numFmt numFmtId="168" formatCode="[$€-462]\ #,##0.00\ "/>
    <numFmt numFmtId="169" formatCode="[$€-462]\ #,##0.00_-"/>
    <numFmt numFmtId="170" formatCode="#,##0.00\ [$€-407];[Red]\-#,##0.00\ [$€-407]"/>
    <numFmt numFmtId="171" formatCode="#,##0.00\ &quot;€&quot;"/>
  </numFmts>
  <fonts count="15" x14ac:knownFonts="1">
    <font>
      <sz val="11"/>
      <color rgb="FF000000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i/>
      <sz val="11"/>
      <color rgb="FFFF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name val="Arial"/>
      <charset val="1"/>
    </font>
    <font>
      <b/>
      <sz val="10"/>
      <name val="Arial"/>
      <family val="2"/>
      <charset val="1"/>
    </font>
    <font>
      <b/>
      <sz val="14"/>
      <color rgb="FF9C0006"/>
      <name val="Calibri"/>
      <family val="2"/>
      <charset val="1"/>
    </font>
    <font>
      <b/>
      <sz val="14"/>
      <color rgb="FF006100"/>
      <name val="Calibri"/>
      <family val="2"/>
      <charset val="1"/>
    </font>
    <font>
      <b/>
      <sz val="11"/>
      <color theme="5"/>
      <name val="Calibri"/>
      <family val="2"/>
    </font>
    <font>
      <b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rgb="FF9999FF"/>
      </patternFill>
    </fill>
    <fill>
      <patternFill patternType="solid">
        <fgColor rgb="FFC6EFCE"/>
        <bgColor rgb="FFD9D9D9"/>
      </patternFill>
    </fill>
    <fill>
      <patternFill patternType="solid">
        <fgColor rgb="FFBDD7EE"/>
        <bgColor rgb="FFD9D9D9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rgb="FF9999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166" fontId="9" fillId="0" borderId="0" applyBorder="0" applyProtection="0"/>
    <xf numFmtId="0" fontId="1" fillId="2" borderId="0" applyBorder="0" applyProtection="0"/>
    <xf numFmtId="0" fontId="2" fillId="3" borderId="1" applyProtection="0"/>
    <xf numFmtId="0" fontId="3" fillId="4" borderId="2" applyProtection="0"/>
    <xf numFmtId="0" fontId="4" fillId="0" borderId="0" applyBorder="0" applyProtection="0"/>
    <xf numFmtId="0" fontId="5" fillId="5" borderId="0" applyBorder="0" applyProtection="0"/>
  </cellStyleXfs>
  <cellXfs count="48">
    <xf numFmtId="0" fontId="0" fillId="0" borderId="0" xfId="0"/>
    <xf numFmtId="0" fontId="4" fillId="0" borderId="0" xfId="5" applyBorder="1" applyProtection="1"/>
    <xf numFmtId="0" fontId="4" fillId="6" borderId="3" xfId="5" applyFill="1" applyBorder="1" applyAlignment="1" applyProtection="1">
      <alignment horizontal="center" vertical="center"/>
    </xf>
    <xf numFmtId="0" fontId="6" fillId="6" borderId="3" xfId="5" applyFont="1" applyFill="1" applyBorder="1" applyAlignment="1" applyProtection="1">
      <alignment horizontal="center" vertical="center"/>
    </xf>
    <xf numFmtId="0" fontId="4" fillId="7" borderId="4" xfId="5" applyFill="1" applyBorder="1" applyProtection="1"/>
    <xf numFmtId="0" fontId="4" fillId="7" borderId="5" xfId="5" applyFill="1" applyBorder="1" applyProtection="1"/>
    <xf numFmtId="0" fontId="0" fillId="0" borderId="6" xfId="0" applyBorder="1" applyAlignment="1">
      <alignment horizontal="center" vertical="center"/>
    </xf>
    <xf numFmtId="164" fontId="5" fillId="7" borderId="6" xfId="6" applyNumberFormat="1" applyFill="1" applyBorder="1" applyAlignment="1" applyProtection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9" fontId="7" fillId="0" borderId="6" xfId="0" applyNumberFormat="1" applyFont="1" applyBorder="1" applyAlignment="1">
      <alignment horizontal="center" vertical="center"/>
    </xf>
    <xf numFmtId="0" fontId="0" fillId="7" borderId="4" xfId="0" applyFill="1" applyBorder="1"/>
    <xf numFmtId="0" fontId="0" fillId="7" borderId="5" xfId="0" applyFill="1" applyBorder="1"/>
    <xf numFmtId="0" fontId="3" fillId="4" borderId="3" xfId="4" applyBorder="1" applyProtection="1"/>
    <xf numFmtId="0" fontId="0" fillId="8" borderId="3" xfId="0" applyFill="1" applyBorder="1" applyAlignment="1">
      <alignment horizontal="center" vertical="center"/>
    </xf>
    <xf numFmtId="165" fontId="0" fillId="8" borderId="3" xfId="0" applyNumberForma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3" fillId="4" borderId="3" xfId="4" applyBorder="1" applyAlignment="1" applyProtection="1">
      <alignment horizontal="left" indent="1"/>
    </xf>
    <xf numFmtId="0" fontId="8" fillId="8" borderId="3" xfId="0" applyFont="1" applyFill="1" applyBorder="1" applyAlignment="1">
      <alignment horizontal="center" vertical="center"/>
    </xf>
    <xf numFmtId="0" fontId="2" fillId="3" borderId="3" xfId="3" applyBorder="1" applyAlignment="1" applyProtection="1">
      <alignment horizontal="left" indent="3"/>
    </xf>
    <xf numFmtId="165" fontId="7" fillId="8" borderId="3" xfId="0" applyNumberFormat="1" applyFont="1" applyFill="1" applyBorder="1" applyAlignment="1">
      <alignment horizontal="center" vertical="center"/>
    </xf>
    <xf numFmtId="165" fontId="0" fillId="7" borderId="4" xfId="0" applyNumberFormat="1" applyFill="1" applyBorder="1"/>
    <xf numFmtId="165" fontId="0" fillId="7" borderId="5" xfId="0" applyNumberFormat="1" applyFill="1" applyBorder="1"/>
    <xf numFmtId="0" fontId="0" fillId="7" borderId="0" xfId="0" applyFill="1"/>
    <xf numFmtId="0" fontId="0" fillId="7" borderId="3" xfId="0" applyFill="1" applyBorder="1" applyAlignment="1">
      <alignment horizontal="center" vertical="center"/>
    </xf>
    <xf numFmtId="165" fontId="7" fillId="7" borderId="3" xfId="0" applyNumberFormat="1" applyFont="1" applyFill="1" applyBorder="1" applyAlignment="1">
      <alignment horizontal="center" vertical="center"/>
    </xf>
    <xf numFmtId="165" fontId="0" fillId="7" borderId="3" xfId="0" applyNumberFormat="1" applyFill="1" applyBorder="1" applyAlignment="1">
      <alignment horizontal="center" vertical="center"/>
    </xf>
    <xf numFmtId="0" fontId="0" fillId="0" borderId="3" xfId="0" applyBorder="1"/>
    <xf numFmtId="0" fontId="7" fillId="0" borderId="3" xfId="0" applyFont="1" applyBorder="1" applyAlignment="1">
      <alignment horizontal="center"/>
    </xf>
    <xf numFmtId="167" fontId="10" fillId="8" borderId="3" xfId="1" applyNumberFormat="1" applyFont="1" applyFill="1" applyBorder="1" applyAlignment="1" applyProtection="1">
      <alignment horizontal="center" vertical="center"/>
    </xf>
    <xf numFmtId="167" fontId="9" fillId="8" borderId="3" xfId="1" applyNumberFormat="1" applyFill="1" applyBorder="1" applyAlignment="1" applyProtection="1">
      <alignment horizontal="center"/>
    </xf>
    <xf numFmtId="167" fontId="10" fillId="8" borderId="3" xfId="1" applyNumberFormat="1" applyFont="1" applyFill="1" applyBorder="1" applyAlignment="1" applyProtection="1">
      <alignment horizontal="center"/>
    </xf>
    <xf numFmtId="167" fontId="0" fillId="8" borderId="3" xfId="0" applyNumberFormat="1" applyFill="1" applyBorder="1" applyAlignment="1">
      <alignment horizontal="center"/>
    </xf>
    <xf numFmtId="168" fontId="5" fillId="7" borderId="5" xfId="6" applyNumberFormat="1" applyFill="1" applyBorder="1" applyProtection="1"/>
    <xf numFmtId="0" fontId="0" fillId="0" borderId="0" xfId="0" applyAlignment="1">
      <alignment horizontal="center" vertical="center"/>
    </xf>
    <xf numFmtId="168" fontId="11" fillId="2" borderId="0" xfId="2" applyNumberFormat="1" applyFont="1" applyBorder="1" applyAlignment="1" applyProtection="1">
      <alignment horizontal="center" vertical="center"/>
    </xf>
    <xf numFmtId="168" fontId="12" fillId="5" borderId="0" xfId="6" applyNumberFormat="1" applyFont="1" applyBorder="1" applyAlignment="1" applyProtection="1">
      <alignment horizontal="center" vertical="center"/>
    </xf>
    <xf numFmtId="164" fontId="5" fillId="7" borderId="5" xfId="6" applyNumberFormat="1" applyFill="1" applyBorder="1" applyProtection="1"/>
    <xf numFmtId="169" fontId="0" fillId="0" borderId="0" xfId="0" applyNumberFormat="1"/>
    <xf numFmtId="165" fontId="5" fillId="7" borderId="5" xfId="6" applyNumberFormat="1" applyFill="1" applyBorder="1" applyProtection="1"/>
    <xf numFmtId="170" fontId="0" fillId="0" borderId="0" xfId="0" applyNumberFormat="1"/>
    <xf numFmtId="164" fontId="0" fillId="0" borderId="0" xfId="0" applyNumberFormat="1"/>
    <xf numFmtId="0" fontId="13" fillId="9" borderId="3" xfId="4" applyFont="1" applyFill="1" applyBorder="1" applyAlignment="1" applyProtection="1">
      <alignment horizontal="left" indent="1"/>
    </xf>
    <xf numFmtId="0" fontId="0" fillId="10" borderId="3" xfId="0" applyFill="1" applyBorder="1" applyAlignment="1">
      <alignment horizontal="center" vertical="center"/>
    </xf>
    <xf numFmtId="6" fontId="14" fillId="10" borderId="3" xfId="0" applyNumberFormat="1" applyFont="1" applyFill="1" applyBorder="1" applyAlignment="1">
      <alignment horizontal="center"/>
    </xf>
    <xf numFmtId="8" fontId="0" fillId="10" borderId="3" xfId="0" applyNumberFormat="1" applyFill="1" applyBorder="1" applyAlignment="1">
      <alignment horizontal="center"/>
    </xf>
    <xf numFmtId="8" fontId="7" fillId="10" borderId="3" xfId="0" applyNumberFormat="1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171" fontId="0" fillId="10" borderId="3" xfId="0" applyNumberFormat="1" applyFill="1" applyBorder="1" applyAlignment="1">
      <alignment horizontal="center"/>
    </xf>
  </cellXfs>
  <cellStyles count="7">
    <cellStyle name="Bad 1" xfId="2" xr:uid="{00000000-0005-0000-0000-000006000000}"/>
    <cellStyle name="Calculation" xfId="3" xr:uid="{00000000-0005-0000-0000-000007000000}"/>
    <cellStyle name="Check Cell" xfId="4" xr:uid="{00000000-0005-0000-0000-000008000000}"/>
    <cellStyle name="Explanatory Text" xfId="5" xr:uid="{00000000-0005-0000-0000-000009000000}"/>
    <cellStyle name="Good 2" xfId="6" xr:uid="{00000000-0005-0000-0000-00000A000000}"/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D9D9D9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A7D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47"/>
  <sheetViews>
    <sheetView tabSelected="1" topLeftCell="B9" zoomScaleNormal="100" workbookViewId="0">
      <selection activeCell="C28" sqref="C28"/>
    </sheetView>
  </sheetViews>
  <sheetFormatPr baseColWidth="10" defaultColWidth="11.140625" defaultRowHeight="15" x14ac:dyDescent="0.25"/>
  <cols>
    <col min="2" max="2" width="57.7109375" customWidth="1"/>
    <col min="3" max="3" width="15" customWidth="1"/>
    <col min="4" max="4" width="19.85546875" customWidth="1"/>
    <col min="5" max="6" width="15.42578125" customWidth="1"/>
    <col min="7" max="7" width="16" customWidth="1"/>
    <col min="8" max="8" width="21.42578125" customWidth="1"/>
    <col min="9" max="9" width="57.5703125" customWidth="1"/>
    <col min="10" max="10" width="36.85546875" customWidth="1"/>
    <col min="11" max="11" width="18.42578125" customWidth="1"/>
  </cols>
  <sheetData>
    <row r="2" spans="2:11" x14ac:dyDescent="0.25">
      <c r="B2" s="1" t="s">
        <v>0</v>
      </c>
      <c r="C2" s="2" t="s">
        <v>1</v>
      </c>
      <c r="D2" s="2" t="s">
        <v>0</v>
      </c>
      <c r="E2" s="2" t="s">
        <v>2</v>
      </c>
      <c r="F2" s="2" t="s">
        <v>46</v>
      </c>
      <c r="G2" s="3" t="s">
        <v>3</v>
      </c>
      <c r="H2" s="2" t="s">
        <v>4</v>
      </c>
      <c r="I2" s="4"/>
      <c r="J2" s="5"/>
      <c r="K2" s="5"/>
    </row>
    <row r="3" spans="2:11" x14ac:dyDescent="0.25">
      <c r="C3" s="6" t="s">
        <v>5</v>
      </c>
      <c r="D3" s="7"/>
      <c r="E3" s="6"/>
      <c r="F3" s="6"/>
      <c r="G3" s="8"/>
      <c r="H3" s="9">
        <v>0.85</v>
      </c>
      <c r="I3" s="10"/>
      <c r="J3" s="11"/>
      <c r="K3" s="5"/>
    </row>
    <row r="4" spans="2:11" x14ac:dyDescent="0.25">
      <c r="B4" s="12" t="s">
        <v>6</v>
      </c>
      <c r="C4" s="13"/>
      <c r="D4" s="14"/>
      <c r="E4" s="13"/>
      <c r="F4" s="13"/>
      <c r="G4" s="14"/>
      <c r="H4" s="15"/>
      <c r="I4" s="10"/>
      <c r="J4" s="11"/>
      <c r="K4" s="11"/>
    </row>
    <row r="5" spans="2:11" ht="18" customHeight="1" x14ac:dyDescent="0.25">
      <c r="B5" s="16" t="s">
        <v>7</v>
      </c>
      <c r="C5" s="17">
        <f>170</f>
        <v>170</v>
      </c>
      <c r="D5" s="14"/>
      <c r="E5" s="13"/>
      <c r="F5" s="13"/>
      <c r="G5" s="14"/>
      <c r="H5" s="15"/>
      <c r="I5" s="10"/>
      <c r="J5" s="11"/>
      <c r="K5" s="11"/>
    </row>
    <row r="6" spans="2:11" x14ac:dyDescent="0.25">
      <c r="B6" s="18" t="s">
        <v>8</v>
      </c>
      <c r="C6" s="13">
        <v>30</v>
      </c>
      <c r="D6" s="19">
        <f>C6*E6</f>
        <v>23.700000000000003</v>
      </c>
      <c r="E6" s="14">
        <v>0.79</v>
      </c>
      <c r="F6" s="13">
        <v>30</v>
      </c>
      <c r="G6" s="14">
        <v>2.5</v>
      </c>
      <c r="H6" s="19">
        <f>SUM((C6*G6)*0.85)</f>
        <v>63.75</v>
      </c>
      <c r="I6" s="20"/>
      <c r="J6" s="21"/>
      <c r="K6" s="11"/>
    </row>
    <row r="7" spans="2:11" x14ac:dyDescent="0.25">
      <c r="B7" s="18" t="s">
        <v>9</v>
      </c>
      <c r="C7" s="13">
        <v>30</v>
      </c>
      <c r="D7" s="19">
        <v>30</v>
      </c>
      <c r="E7" s="14">
        <v>1</v>
      </c>
      <c r="F7" s="13">
        <v>30</v>
      </c>
      <c r="G7" s="14">
        <v>2</v>
      </c>
      <c r="H7" s="19">
        <f>SUM((G7*C7)*0.85)</f>
        <v>51</v>
      </c>
      <c r="I7" s="20"/>
      <c r="J7" s="21"/>
      <c r="K7" s="11"/>
    </row>
    <row r="8" spans="2:11" x14ac:dyDescent="0.25">
      <c r="B8" s="18" t="s">
        <v>10</v>
      </c>
      <c r="C8" s="13">
        <v>20</v>
      </c>
      <c r="D8" s="19">
        <f>C8*E8</f>
        <v>30</v>
      </c>
      <c r="E8" s="14">
        <v>1.5</v>
      </c>
      <c r="F8" s="13">
        <v>40</v>
      </c>
      <c r="G8" s="14">
        <v>2</v>
      </c>
      <c r="H8" s="19">
        <f>SUM((G8*C8)*0.85)</f>
        <v>34</v>
      </c>
      <c r="I8" s="20" t="s">
        <v>55</v>
      </c>
      <c r="J8" s="21"/>
      <c r="K8" s="11"/>
    </row>
    <row r="9" spans="2:11" x14ac:dyDescent="0.25">
      <c r="B9" s="18" t="s">
        <v>11</v>
      </c>
      <c r="C9" s="13">
        <v>20</v>
      </c>
      <c r="D9" s="19">
        <f>SUM(E9*20)</f>
        <v>65.8</v>
      </c>
      <c r="E9" s="14">
        <v>3.29</v>
      </c>
      <c r="F9" s="13">
        <v>40</v>
      </c>
      <c r="G9" s="14">
        <v>2</v>
      </c>
      <c r="H9" s="19">
        <f>SUM((G9*F9)*0.85)</f>
        <v>68</v>
      </c>
      <c r="I9" s="20" t="s">
        <v>56</v>
      </c>
      <c r="J9" s="21"/>
      <c r="K9" s="11"/>
    </row>
    <row r="10" spans="2:11" x14ac:dyDescent="0.25">
      <c r="B10" s="18" t="s">
        <v>12</v>
      </c>
      <c r="C10" s="13">
        <v>30</v>
      </c>
      <c r="D10" s="19">
        <f>1.2*30</f>
        <v>36</v>
      </c>
      <c r="E10" s="14">
        <v>1.2</v>
      </c>
      <c r="F10" s="13">
        <v>30</v>
      </c>
      <c r="G10" s="14">
        <v>1.5</v>
      </c>
      <c r="H10" s="19">
        <f>SUM((G10*C10)*0.85)</f>
        <v>38.25</v>
      </c>
      <c r="I10" s="20"/>
      <c r="J10" s="21"/>
      <c r="K10" s="11"/>
    </row>
    <row r="11" spans="2:11" x14ac:dyDescent="0.25">
      <c r="B11" s="18" t="s">
        <v>13</v>
      </c>
      <c r="C11" s="13">
        <v>2</v>
      </c>
      <c r="D11" s="19">
        <v>40</v>
      </c>
      <c r="E11" s="14">
        <v>20</v>
      </c>
      <c r="F11" s="13"/>
      <c r="G11" s="14"/>
      <c r="H11" s="19"/>
      <c r="I11" s="20"/>
      <c r="J11" s="21"/>
      <c r="K11" s="11"/>
    </row>
    <row r="12" spans="2:11" x14ac:dyDescent="0.25">
      <c r="B12" s="18" t="s">
        <v>41</v>
      </c>
      <c r="C12" s="13">
        <v>100</v>
      </c>
      <c r="D12" s="19">
        <f>C12*E12</f>
        <v>76</v>
      </c>
      <c r="E12" s="14">
        <v>0.76</v>
      </c>
      <c r="F12" s="13"/>
      <c r="G12" s="14"/>
      <c r="H12" s="19"/>
      <c r="I12" s="20" t="s">
        <v>44</v>
      </c>
      <c r="J12" s="21"/>
      <c r="K12" s="11"/>
    </row>
    <row r="13" spans="2:11" x14ac:dyDescent="0.25">
      <c r="B13" s="18" t="s">
        <v>15</v>
      </c>
      <c r="C13" s="13" t="s">
        <v>47</v>
      </c>
      <c r="D13" s="19">
        <v>2.5</v>
      </c>
      <c r="E13" s="14"/>
      <c r="F13" s="13"/>
      <c r="G13" s="14"/>
      <c r="H13" s="19"/>
    </row>
    <row r="14" spans="2:11" x14ac:dyDescent="0.25">
      <c r="B14" s="18" t="s">
        <v>16</v>
      </c>
      <c r="C14" s="13" t="s">
        <v>47</v>
      </c>
      <c r="D14" s="19">
        <v>3.98</v>
      </c>
      <c r="E14" s="14"/>
      <c r="F14" s="13"/>
      <c r="G14" s="14"/>
      <c r="H14" s="19"/>
      <c r="I14" s="20"/>
      <c r="J14" s="21"/>
      <c r="K14" s="11"/>
    </row>
    <row r="15" spans="2:11" x14ac:dyDescent="0.25">
      <c r="B15" s="18" t="s">
        <v>17</v>
      </c>
      <c r="C15" s="13">
        <v>3</v>
      </c>
      <c r="D15" s="19">
        <v>9</v>
      </c>
      <c r="E15" s="14">
        <v>3</v>
      </c>
      <c r="F15" s="13"/>
      <c r="G15" s="14"/>
      <c r="H15" s="19"/>
      <c r="I15" s="20"/>
      <c r="J15" s="21"/>
      <c r="K15" s="11"/>
    </row>
    <row r="16" spans="2:11" x14ac:dyDescent="0.25">
      <c r="B16" s="18" t="s">
        <v>18</v>
      </c>
      <c r="C16" s="13">
        <v>2</v>
      </c>
      <c r="D16" s="19">
        <v>4</v>
      </c>
      <c r="E16" s="14">
        <v>2</v>
      </c>
      <c r="F16" s="13"/>
      <c r="G16" s="14"/>
      <c r="H16" s="19"/>
      <c r="I16" s="20" t="s">
        <v>40</v>
      </c>
      <c r="J16" s="21"/>
      <c r="K16" s="11"/>
    </row>
    <row r="17" spans="2:11" s="22" customFormat="1" x14ac:dyDescent="0.25">
      <c r="B17" s="16" t="s">
        <v>19</v>
      </c>
      <c r="C17" s="23"/>
      <c r="D17" s="24"/>
      <c r="E17" s="25"/>
      <c r="F17" s="23"/>
      <c r="G17" s="25"/>
      <c r="H17" s="24"/>
      <c r="I17" s="20"/>
      <c r="J17" s="11"/>
      <c r="K17" s="11"/>
    </row>
    <row r="18" spans="2:11" x14ac:dyDescent="0.25">
      <c r="B18" s="18" t="s">
        <v>20</v>
      </c>
      <c r="C18" s="13">
        <v>4</v>
      </c>
      <c r="D18" s="19">
        <v>20</v>
      </c>
      <c r="E18" s="14">
        <v>5</v>
      </c>
      <c r="F18" s="13"/>
      <c r="G18" s="14"/>
      <c r="H18" s="19"/>
      <c r="I18" s="20" t="s">
        <v>14</v>
      </c>
      <c r="J18" s="21"/>
      <c r="K18" s="11"/>
    </row>
    <row r="19" spans="2:11" x14ac:dyDescent="0.25">
      <c r="B19" s="18" t="s">
        <v>21</v>
      </c>
      <c r="C19" s="13">
        <v>1</v>
      </c>
      <c r="D19" s="19">
        <v>40</v>
      </c>
      <c r="E19" s="14"/>
      <c r="F19" s="13"/>
      <c r="G19" s="14"/>
      <c r="H19" s="19"/>
      <c r="I19" s="20"/>
      <c r="J19" s="21"/>
    </row>
    <row r="20" spans="2:11" x14ac:dyDescent="0.25">
      <c r="B20" s="18" t="s">
        <v>22</v>
      </c>
      <c r="C20" s="13">
        <v>1</v>
      </c>
      <c r="D20" s="19">
        <v>2</v>
      </c>
      <c r="E20" s="14">
        <v>2</v>
      </c>
      <c r="F20" s="13"/>
      <c r="G20" s="14"/>
      <c r="H20" s="19"/>
      <c r="I20" s="20"/>
      <c r="J20" s="21"/>
      <c r="K20" s="11"/>
    </row>
    <row r="21" spans="2:11" x14ac:dyDescent="0.25">
      <c r="B21" s="18" t="s">
        <v>23</v>
      </c>
      <c r="C21" s="13">
        <v>3</v>
      </c>
      <c r="D21" s="19">
        <f>C21*E21</f>
        <v>9</v>
      </c>
      <c r="E21" s="14">
        <v>3</v>
      </c>
      <c r="F21" s="13"/>
      <c r="G21" s="14"/>
      <c r="H21" s="19"/>
      <c r="I21" s="20"/>
      <c r="J21" s="21"/>
      <c r="K21" s="11"/>
    </row>
    <row r="22" spans="2:11" x14ac:dyDescent="0.25">
      <c r="B22" s="18" t="s">
        <v>24</v>
      </c>
      <c r="C22" s="13">
        <v>3</v>
      </c>
      <c r="D22" s="19">
        <f>E22*C22</f>
        <v>33</v>
      </c>
      <c r="E22" s="14">
        <v>11</v>
      </c>
      <c r="F22" s="13"/>
      <c r="G22" s="14"/>
      <c r="H22" s="19"/>
      <c r="I22" s="20"/>
      <c r="J22" s="21"/>
      <c r="K22" s="11"/>
    </row>
    <row r="23" spans="2:11" x14ac:dyDescent="0.25">
      <c r="B23" s="18" t="s">
        <v>25</v>
      </c>
      <c r="C23" s="13">
        <v>1</v>
      </c>
      <c r="D23" s="19">
        <v>5</v>
      </c>
      <c r="E23" s="14" t="s">
        <v>26</v>
      </c>
      <c r="F23" s="13"/>
      <c r="G23" s="14"/>
      <c r="H23" s="19"/>
      <c r="I23" s="20"/>
      <c r="J23" s="21"/>
      <c r="K23" s="11"/>
    </row>
    <row r="24" spans="2:11" x14ac:dyDescent="0.25">
      <c r="B24" s="18" t="s">
        <v>27</v>
      </c>
      <c r="C24" s="13">
        <v>1</v>
      </c>
      <c r="D24" s="19">
        <v>2</v>
      </c>
      <c r="E24" s="14">
        <v>2</v>
      </c>
      <c r="F24" s="13"/>
      <c r="G24" s="14"/>
      <c r="H24" s="19"/>
      <c r="I24" s="20"/>
      <c r="J24" s="21"/>
      <c r="K24" s="11"/>
    </row>
    <row r="25" spans="2:11" x14ac:dyDescent="0.25">
      <c r="B25" s="16" t="s">
        <v>28</v>
      </c>
      <c r="C25" s="26"/>
      <c r="D25" s="26"/>
      <c r="E25" s="26"/>
      <c r="F25" s="26"/>
      <c r="G25" s="26"/>
      <c r="H25" s="27"/>
      <c r="J25" s="21"/>
      <c r="K25" s="11"/>
    </row>
    <row r="26" spans="2:11" x14ac:dyDescent="0.25">
      <c r="B26" s="41" t="s">
        <v>42</v>
      </c>
      <c r="C26" s="42">
        <v>150</v>
      </c>
      <c r="D26" s="43">
        <v>225</v>
      </c>
      <c r="E26" s="47">
        <f>225/375</f>
        <v>0.6</v>
      </c>
      <c r="F26" s="46">
        <f>150/0.4</f>
        <v>375</v>
      </c>
      <c r="G26" s="44">
        <v>1.5</v>
      </c>
      <c r="H26" s="45">
        <f>G26*F26*0.85</f>
        <v>478.125</v>
      </c>
      <c r="I26" t="s">
        <v>52</v>
      </c>
      <c r="J26" s="21"/>
      <c r="K26" s="11"/>
    </row>
    <row r="27" spans="2:11" x14ac:dyDescent="0.25">
      <c r="B27" s="18" t="s">
        <v>29</v>
      </c>
      <c r="C27" s="13">
        <v>20</v>
      </c>
      <c r="D27" s="19" t="s">
        <v>30</v>
      </c>
      <c r="E27" s="14">
        <v>0.78</v>
      </c>
      <c r="F27" s="13">
        <v>20</v>
      </c>
      <c r="G27" s="14">
        <v>1.5</v>
      </c>
      <c r="H27" s="28">
        <f>1.5*20*0.85</f>
        <v>25.5</v>
      </c>
      <c r="I27" s="20" t="s">
        <v>43</v>
      </c>
      <c r="K27" s="11"/>
    </row>
    <row r="28" spans="2:11" x14ac:dyDescent="0.25">
      <c r="B28" s="18" t="s">
        <v>50</v>
      </c>
      <c r="C28" s="13">
        <v>60</v>
      </c>
      <c r="D28" s="19">
        <v>85</v>
      </c>
      <c r="E28" s="14">
        <f>D28/F28</f>
        <v>0.56666666666666665</v>
      </c>
      <c r="F28" s="13">
        <f>60/0.4</f>
        <v>150</v>
      </c>
      <c r="G28" s="14">
        <v>1.5</v>
      </c>
      <c r="H28" s="19">
        <f>G28*F28*0.85</f>
        <v>191.25</v>
      </c>
      <c r="I28" s="20" t="s">
        <v>49</v>
      </c>
      <c r="J28" t="s">
        <v>53</v>
      </c>
      <c r="K28" s="11"/>
    </row>
    <row r="29" spans="2:11" x14ac:dyDescent="0.25">
      <c r="B29" s="18" t="s">
        <v>48</v>
      </c>
      <c r="C29" s="13">
        <v>30</v>
      </c>
      <c r="D29" s="19">
        <f>C29*E29</f>
        <v>75</v>
      </c>
      <c r="E29" s="14">
        <v>2.5</v>
      </c>
      <c r="F29" s="13">
        <f>30</f>
        <v>30</v>
      </c>
      <c r="G29" s="29">
        <v>3</v>
      </c>
      <c r="H29" s="30">
        <f>G29*F29*0.85</f>
        <v>76.5</v>
      </c>
      <c r="I29" s="20"/>
      <c r="J29" s="21"/>
      <c r="K29" s="11"/>
    </row>
    <row r="30" spans="2:11" x14ac:dyDescent="0.25">
      <c r="B30" s="18" t="s">
        <v>45</v>
      </c>
      <c r="C30" s="13">
        <v>30</v>
      </c>
      <c r="D30" s="19">
        <f>C30*E30</f>
        <v>42</v>
      </c>
      <c r="E30" s="14">
        <v>1.4</v>
      </c>
      <c r="F30" s="13">
        <f>30</f>
        <v>30</v>
      </c>
      <c r="G30" s="31">
        <v>2</v>
      </c>
      <c r="H30" s="30">
        <f>G30*F30*0.85</f>
        <v>51</v>
      </c>
      <c r="J30" s="21"/>
      <c r="K30" s="11"/>
    </row>
    <row r="31" spans="2:11" x14ac:dyDescent="0.25">
      <c r="B31" s="18" t="s">
        <v>31</v>
      </c>
      <c r="C31" s="13">
        <v>12</v>
      </c>
      <c r="D31" s="19">
        <f>(C31*0.19)+(C31*0.25)</f>
        <v>5.28</v>
      </c>
      <c r="E31" s="14">
        <f>0.19+0.25</f>
        <v>0.44</v>
      </c>
      <c r="F31" s="13"/>
      <c r="G31" s="14">
        <v>0</v>
      </c>
      <c r="H31" s="19">
        <v>0</v>
      </c>
      <c r="I31" t="s">
        <v>51</v>
      </c>
      <c r="J31" s="21"/>
      <c r="K31" s="11"/>
    </row>
    <row r="32" spans="2:11" x14ac:dyDescent="0.25">
      <c r="B32" s="18" t="s">
        <v>32</v>
      </c>
      <c r="C32" s="13">
        <v>12</v>
      </c>
      <c r="D32" s="19">
        <f>(C32*0.19)+(C32*0.25)</f>
        <v>5.28</v>
      </c>
      <c r="E32" s="14">
        <f>0.19+0.25</f>
        <v>0.44</v>
      </c>
      <c r="F32" s="13"/>
      <c r="G32" s="14">
        <v>0</v>
      </c>
      <c r="H32" s="19">
        <v>0</v>
      </c>
      <c r="I32" t="s">
        <v>51</v>
      </c>
      <c r="K32" s="11"/>
    </row>
    <row r="33" spans="2:11" x14ac:dyDescent="0.25">
      <c r="B33" s="18" t="s">
        <v>33</v>
      </c>
      <c r="C33" s="13">
        <v>20</v>
      </c>
      <c r="D33" s="19">
        <f>SUM(E33*C33)</f>
        <v>22.599999999999998</v>
      </c>
      <c r="E33" s="14">
        <v>1.1299999999999999</v>
      </c>
      <c r="F33" s="13">
        <v>20</v>
      </c>
      <c r="G33" s="14">
        <v>1</v>
      </c>
      <c r="H33" s="19">
        <f>G33*C33*0.85</f>
        <v>17</v>
      </c>
      <c r="I33" t="s">
        <v>43</v>
      </c>
      <c r="J33" s="32"/>
      <c r="K33" s="11"/>
    </row>
    <row r="34" spans="2:11" x14ac:dyDescent="0.25">
      <c r="B34" s="18" t="s">
        <v>34</v>
      </c>
      <c r="C34" s="13">
        <v>20</v>
      </c>
      <c r="D34" s="19">
        <f>E34*C34</f>
        <v>23.2</v>
      </c>
      <c r="E34" s="14">
        <v>1.1599999999999999</v>
      </c>
      <c r="F34" s="13">
        <v>20</v>
      </c>
      <c r="G34" s="14">
        <v>1</v>
      </c>
      <c r="H34" s="19">
        <f>G34*C34*0.85</f>
        <v>17</v>
      </c>
      <c r="I34" t="s">
        <v>43</v>
      </c>
      <c r="J34" s="21"/>
      <c r="K34" s="11"/>
    </row>
    <row r="35" spans="2:11" x14ac:dyDescent="0.25">
      <c r="B35" s="18" t="s">
        <v>35</v>
      </c>
      <c r="C35" s="13">
        <v>20</v>
      </c>
      <c r="D35" s="19">
        <f>E35*C35</f>
        <v>22.599999999999998</v>
      </c>
      <c r="E35" s="14">
        <v>1.1299999999999999</v>
      </c>
      <c r="F35" s="13">
        <v>20</v>
      </c>
      <c r="G35" s="14">
        <v>1</v>
      </c>
      <c r="H35" s="19">
        <f>G35*C35*0.85</f>
        <v>17</v>
      </c>
      <c r="I35" t="s">
        <v>43</v>
      </c>
      <c r="J35" s="21"/>
      <c r="K35" s="11"/>
    </row>
    <row r="36" spans="2:11" x14ac:dyDescent="0.25">
      <c r="B36" s="18" t="s">
        <v>36</v>
      </c>
      <c r="C36" s="13">
        <v>20</v>
      </c>
      <c r="D36" s="19">
        <f>E36*C36</f>
        <v>23.2</v>
      </c>
      <c r="E36" s="14">
        <v>1.1599999999999999</v>
      </c>
      <c r="F36" s="13">
        <v>20</v>
      </c>
      <c r="G36" s="14">
        <v>1</v>
      </c>
      <c r="H36" s="19">
        <f>G36*C36*0.85</f>
        <v>17</v>
      </c>
      <c r="I36" t="s">
        <v>43</v>
      </c>
      <c r="K36" s="11"/>
    </row>
    <row r="37" spans="2:11" x14ac:dyDescent="0.25">
      <c r="B37" s="16" t="s">
        <v>37</v>
      </c>
      <c r="C37" s="23"/>
      <c r="D37" s="24"/>
      <c r="E37" s="25"/>
      <c r="F37" s="23"/>
      <c r="G37" s="25"/>
      <c r="H37" s="24"/>
      <c r="J37" s="21"/>
      <c r="K37" s="11"/>
    </row>
    <row r="38" spans="2:11" x14ac:dyDescent="0.25">
      <c r="B38" s="18" t="s">
        <v>38</v>
      </c>
      <c r="C38" s="13">
        <v>4</v>
      </c>
      <c r="D38" s="19">
        <f>E38*C38</f>
        <v>36</v>
      </c>
      <c r="E38" s="14">
        <v>9</v>
      </c>
      <c r="F38" s="13"/>
      <c r="G38" s="14"/>
      <c r="H38" s="19"/>
      <c r="J38" s="21"/>
      <c r="K38" s="11"/>
    </row>
    <row r="39" spans="2:11" x14ac:dyDescent="0.25">
      <c r="I39" s="20"/>
      <c r="J39" s="11"/>
      <c r="K39" s="11"/>
    </row>
    <row r="40" spans="2:11" ht="18.75" x14ac:dyDescent="0.25">
      <c r="C40" s="33"/>
      <c r="D40" s="34">
        <f>SUM(D6:D36)</f>
        <v>961.1400000000001</v>
      </c>
      <c r="E40" s="33"/>
      <c r="F40" s="33"/>
      <c r="G40" s="33"/>
      <c r="H40" s="35">
        <f>SUM(H6:H36)</f>
        <v>1145.375</v>
      </c>
      <c r="I40" s="20"/>
      <c r="J40" s="21"/>
      <c r="K40" s="11"/>
    </row>
    <row r="41" spans="2:11" x14ac:dyDescent="0.25">
      <c r="C41" s="36"/>
      <c r="K41" s="11"/>
    </row>
    <row r="42" spans="2:11" x14ac:dyDescent="0.25">
      <c r="B42" t="s">
        <v>39</v>
      </c>
      <c r="C42" s="36">
        <f>D40-D36-D35-D34-D33-300</f>
        <v>569.54</v>
      </c>
      <c r="D42" s="37" t="s">
        <v>54</v>
      </c>
      <c r="H42" s="37"/>
    </row>
    <row r="43" spans="2:11" x14ac:dyDescent="0.25">
      <c r="C43" s="38"/>
    </row>
    <row r="44" spans="2:11" x14ac:dyDescent="0.25">
      <c r="C44" s="39"/>
    </row>
    <row r="46" spans="2:11" x14ac:dyDescent="0.25">
      <c r="J46" s="40"/>
    </row>
    <row r="47" spans="2:11" x14ac:dyDescent="0.25">
      <c r="J47" s="40"/>
    </row>
  </sheetData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A2" sqref="A2:C2"/>
    </sheetView>
  </sheetViews>
  <sheetFormatPr baseColWidth="10" defaultColWidth="10.7109375" defaultRowHeight="15" x14ac:dyDescent="0.25"/>
  <sheetData/>
  <pageMargins left="0.7" right="0.7" top="0.78749999999999998" bottom="0.78749999999999998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FakFest IM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Franz Uhlig</dc:creator>
  <dc:description/>
  <cp:lastModifiedBy>Stephen Goldmann</cp:lastModifiedBy>
  <cp:revision>8</cp:revision>
  <cp:lastPrinted>2022-05-16T12:29:59Z</cp:lastPrinted>
  <dcterms:created xsi:type="dcterms:W3CDTF">2022-04-25T12:41:24Z</dcterms:created>
  <dcterms:modified xsi:type="dcterms:W3CDTF">2024-06-04T13:46:08Z</dcterms:modified>
  <dc:language>en-US</dc:language>
</cp:coreProperties>
</file>