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flori\Desktop\OwnCloud StuRa\Referat Finanzen\Haushaltspläne\2018\Haushaltsplan\"/>
    </mc:Choice>
  </mc:AlternateContent>
  <bookViews>
    <workbookView xWindow="0" yWindow="0" windowWidth="20520" windowHeight="10988" activeTab="2"/>
  </bookViews>
  <sheets>
    <sheet name="Deckblatt" sheetId="1" r:id="rId1"/>
    <sheet name="Detailblatt I" sheetId="2" r:id="rId2"/>
    <sheet name="Detailblatt II" sheetId="5" r:id="rId3"/>
    <sheet name="Schulungen &amp; Konferenzen" sheetId="15" r:id="rId4"/>
    <sheet name="Finanzen" sheetId="12" r:id="rId5"/>
    <sheet name="Hochschulpolitik" sheetId="6" r:id="rId6"/>
    <sheet name="Internationales" sheetId="13" r:id="rId7"/>
    <sheet name="Kultur" sheetId="3" r:id="rId8"/>
    <sheet name="Öffentlichkeitsarbeit" sheetId="8" r:id="rId9"/>
    <sheet name="Qualitätsmanagement" sheetId="14" r:id="rId10"/>
    <sheet name="Soziales" sheetId="7" r:id="rId11"/>
    <sheet name="Sport" sheetId="10" r:id="rId12"/>
    <sheet name="Studium" sheetId="9" r:id="rId13"/>
    <sheet name="Verwaltung" sheetId="11" r:id="rId1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N13" i="5" l="1"/>
  <c r="F44" i="2" l="1"/>
  <c r="J36" i="2" l="1"/>
  <c r="L37" i="2"/>
  <c r="L38" i="2"/>
  <c r="L39" i="2"/>
  <c r="L40" i="2"/>
  <c r="L41" i="2"/>
  <c r="L42" i="2"/>
  <c r="L43" i="2"/>
  <c r="L36" i="2"/>
  <c r="G44" i="2"/>
  <c r="L44" i="2" s="1"/>
  <c r="J44" i="2"/>
  <c r="H9" i="15"/>
  <c r="H10" i="15"/>
  <c r="H11" i="15"/>
  <c r="H8" i="15"/>
  <c r="E9" i="15"/>
  <c r="E10" i="15"/>
  <c r="E11" i="15"/>
  <c r="E8" i="15"/>
  <c r="G12" i="15"/>
  <c r="L35" i="2" l="1"/>
  <c r="L12" i="2"/>
  <c r="L13" i="2"/>
  <c r="L17" i="2"/>
  <c r="H7" i="15"/>
  <c r="E7" i="15"/>
  <c r="E20" i="15"/>
  <c r="E22" i="15" s="1"/>
  <c r="E21" i="15"/>
  <c r="H20" i="15"/>
  <c r="H21" i="15"/>
  <c r="H4" i="15"/>
  <c r="H5" i="15"/>
  <c r="H6" i="15"/>
  <c r="E4" i="15"/>
  <c r="E5" i="15"/>
  <c r="E6" i="15"/>
  <c r="G22" i="15"/>
  <c r="F22" i="15"/>
  <c r="D22" i="15"/>
  <c r="C22" i="15"/>
  <c r="H19" i="15"/>
  <c r="E19" i="15"/>
  <c r="F12" i="15"/>
  <c r="D12" i="15"/>
  <c r="C12" i="15"/>
  <c r="H3" i="15"/>
  <c r="E3" i="15"/>
  <c r="E12" i="15" s="1"/>
  <c r="C5" i="9"/>
  <c r="C4" i="14"/>
  <c r="D4" i="14"/>
  <c r="F4" i="14"/>
  <c r="G4" i="14"/>
  <c r="M44" i="2" l="1"/>
  <c r="H12" i="15"/>
  <c r="H22" i="15"/>
  <c r="F35" i="2"/>
  <c r="G35" i="2"/>
  <c r="O11" i="5"/>
  <c r="L11" i="5"/>
  <c r="H6" i="6"/>
  <c r="E6" i="6"/>
  <c r="H6" i="8"/>
  <c r="E6" i="8"/>
  <c r="H4" i="13" l="1"/>
  <c r="E4" i="13"/>
  <c r="G6" i="13"/>
  <c r="M11" i="2"/>
  <c r="J11" i="2"/>
  <c r="M10" i="2"/>
  <c r="J10" i="2"/>
  <c r="M9" i="2"/>
  <c r="J9" i="2"/>
  <c r="G7" i="1"/>
  <c r="D5" i="9" l="1"/>
  <c r="F5" i="9"/>
  <c r="G5" i="9"/>
  <c r="E4" i="9"/>
  <c r="H4" i="9"/>
  <c r="H8" i="10" l="1"/>
  <c r="E8" i="10"/>
  <c r="H7" i="10"/>
  <c r="E7" i="10"/>
  <c r="E9" i="11"/>
  <c r="H9" i="11"/>
  <c r="H10" i="11" l="1"/>
  <c r="E10" i="11"/>
  <c r="I6" i="1"/>
  <c r="J6" i="1"/>
  <c r="K6" i="1" s="1"/>
  <c r="F6" i="1"/>
  <c r="G6" i="1"/>
  <c r="H6" i="1" s="1"/>
  <c r="E3" i="14" l="1"/>
  <c r="E4" i="14" s="1"/>
  <c r="H3" i="14"/>
  <c r="H4" i="14" s="1"/>
  <c r="E5" i="6"/>
  <c r="H5" i="6"/>
  <c r="M13" i="5" l="1"/>
  <c r="J13" i="5"/>
  <c r="K13" i="5"/>
  <c r="F7" i="1" l="1"/>
  <c r="M24" i="5"/>
  <c r="J24" i="5"/>
  <c r="J3" i="1"/>
  <c r="K17" i="5"/>
  <c r="K16" i="5"/>
  <c r="L16" i="5" s="1"/>
  <c r="K15" i="5"/>
  <c r="L15" i="5" s="1"/>
  <c r="L48" i="2"/>
  <c r="K48" i="2"/>
  <c r="I48" i="2"/>
  <c r="H48" i="2"/>
  <c r="O10" i="5"/>
  <c r="L10" i="5"/>
  <c r="O9" i="5"/>
  <c r="N6" i="5"/>
  <c r="L47" i="2" s="1"/>
  <c r="M6" i="5"/>
  <c r="K47" i="2" s="1"/>
  <c r="K6" i="5"/>
  <c r="I47" i="2" s="1"/>
  <c r="J6" i="5"/>
  <c r="H47" i="2" s="1"/>
  <c r="O4" i="5"/>
  <c r="L4" i="5"/>
  <c r="O3" i="5"/>
  <c r="L3" i="5"/>
  <c r="O22" i="5"/>
  <c r="L22" i="5"/>
  <c r="O21" i="5"/>
  <c r="L21" i="5"/>
  <c r="N19" i="5"/>
  <c r="J5" i="1" s="1"/>
  <c r="M19" i="5"/>
  <c r="I5" i="1" s="1"/>
  <c r="J19" i="5"/>
  <c r="F5" i="1" s="1"/>
  <c r="O17" i="5"/>
  <c r="O16" i="5"/>
  <c r="O15" i="5"/>
  <c r="O13" i="5" l="1"/>
  <c r="L13" i="5"/>
  <c r="K5" i="1"/>
  <c r="H51" i="2"/>
  <c r="L6" i="5"/>
  <c r="O19" i="5"/>
  <c r="K19" i="5"/>
  <c r="O6" i="5"/>
  <c r="L17" i="5"/>
  <c r="L19" i="5" s="1"/>
  <c r="F4" i="1" l="1"/>
  <c r="F8" i="1" s="1"/>
  <c r="G5" i="1"/>
  <c r="H5" i="1" s="1"/>
  <c r="K51" i="2"/>
  <c r="I4" i="1" s="1"/>
  <c r="I8" i="1" s="1"/>
  <c r="E4" i="10"/>
  <c r="H4" i="10"/>
  <c r="M47" i="2" l="1"/>
  <c r="M48" i="2"/>
  <c r="M49" i="2"/>
  <c r="M46" i="2"/>
  <c r="M31" i="2"/>
  <c r="M32" i="2"/>
  <c r="M30" i="2"/>
  <c r="M27" i="2"/>
  <c r="M28" i="2"/>
  <c r="M6" i="2"/>
  <c r="M7" i="2"/>
  <c r="M5" i="2"/>
  <c r="J28" i="2"/>
  <c r="G9" i="10"/>
  <c r="L24" i="2" s="1"/>
  <c r="M24" i="2" s="1"/>
  <c r="L22" i="2"/>
  <c r="M22" i="2" s="1"/>
  <c r="I22" i="2"/>
  <c r="J22" i="2" s="1"/>
  <c r="G8" i="3"/>
  <c r="L20" i="2" s="1"/>
  <c r="M20" i="2" s="1"/>
  <c r="F8" i="3"/>
  <c r="D8" i="3"/>
  <c r="I20" i="2" s="1"/>
  <c r="J20" i="2" s="1"/>
  <c r="C8" i="3"/>
  <c r="H7" i="3"/>
  <c r="E7" i="3"/>
  <c r="H6" i="3"/>
  <c r="E6" i="3"/>
  <c r="H5" i="3"/>
  <c r="E5" i="3"/>
  <c r="H4" i="3"/>
  <c r="E4" i="3"/>
  <c r="H3" i="3"/>
  <c r="E3" i="3"/>
  <c r="G5" i="7"/>
  <c r="L23" i="2" s="1"/>
  <c r="M23" i="2" s="1"/>
  <c r="F5" i="7"/>
  <c r="D5" i="7"/>
  <c r="I23" i="2" s="1"/>
  <c r="J23" i="2" s="1"/>
  <c r="C5" i="7"/>
  <c r="H4" i="7"/>
  <c r="E4" i="7"/>
  <c r="H3" i="7"/>
  <c r="E3" i="7"/>
  <c r="G8" i="6"/>
  <c r="L18" i="2" s="1"/>
  <c r="M18" i="2" s="1"/>
  <c r="F8" i="6"/>
  <c r="D8" i="6"/>
  <c r="I18" i="2" s="1"/>
  <c r="J18" i="2" s="1"/>
  <c r="C8" i="6"/>
  <c r="H7" i="6"/>
  <c r="E7" i="6"/>
  <c r="H4" i="6"/>
  <c r="E4" i="6"/>
  <c r="H3" i="6"/>
  <c r="E3" i="6"/>
  <c r="G8" i="8"/>
  <c r="L21" i="2" s="1"/>
  <c r="M21" i="2" s="1"/>
  <c r="F8" i="8"/>
  <c r="D8" i="8"/>
  <c r="I21" i="2" s="1"/>
  <c r="J21" i="2" s="1"/>
  <c r="C8" i="8"/>
  <c r="H7" i="8"/>
  <c r="E7" i="8"/>
  <c r="H5" i="8"/>
  <c r="E5" i="8"/>
  <c r="H4" i="8"/>
  <c r="E4" i="8"/>
  <c r="H3" i="8"/>
  <c r="E3" i="8"/>
  <c r="L25" i="2"/>
  <c r="M25" i="2" s="1"/>
  <c r="I25" i="2"/>
  <c r="H3" i="9"/>
  <c r="H5" i="9" s="1"/>
  <c r="E3" i="9"/>
  <c r="E5" i="9" s="1"/>
  <c r="F9" i="10"/>
  <c r="D9" i="10"/>
  <c r="I24" i="2" s="1"/>
  <c r="J24" i="2" s="1"/>
  <c r="C9" i="10"/>
  <c r="H6" i="10"/>
  <c r="E6" i="10"/>
  <c r="H5" i="10"/>
  <c r="E5" i="10"/>
  <c r="H3" i="10"/>
  <c r="E3" i="10"/>
  <c r="L19" i="2"/>
  <c r="M19" i="2" s="1"/>
  <c r="F6" i="13"/>
  <c r="D6" i="13"/>
  <c r="I19" i="2" s="1"/>
  <c r="J19" i="2" s="1"/>
  <c r="C6" i="13"/>
  <c r="H5" i="13"/>
  <c r="E5" i="13"/>
  <c r="H3" i="13"/>
  <c r="E3" i="13"/>
  <c r="E6" i="13" s="1"/>
  <c r="G5" i="12"/>
  <c r="M17" i="2" s="1"/>
  <c r="F5" i="12"/>
  <c r="D5" i="12"/>
  <c r="I17" i="2" s="1"/>
  <c r="C5" i="12"/>
  <c r="H4" i="12"/>
  <c r="E4" i="12"/>
  <c r="H3" i="12"/>
  <c r="E3" i="12"/>
  <c r="J25" i="2" l="1"/>
  <c r="E9" i="10"/>
  <c r="H9" i="10"/>
  <c r="H5" i="7"/>
  <c r="E5" i="7"/>
  <c r="E8" i="3"/>
  <c r="H8" i="3"/>
  <c r="E8" i="8"/>
  <c r="H8" i="8"/>
  <c r="H6" i="13"/>
  <c r="E5" i="12"/>
  <c r="H5" i="12"/>
  <c r="H8" i="6"/>
  <c r="E8" i="6"/>
  <c r="G12" i="11"/>
  <c r="L26" i="2" s="1"/>
  <c r="M26" i="2" s="1"/>
  <c r="F12" i="11"/>
  <c r="D12" i="11"/>
  <c r="I26" i="2" s="1"/>
  <c r="J26" i="2" s="1"/>
  <c r="C12" i="11"/>
  <c r="H11" i="11"/>
  <c r="E11" i="11"/>
  <c r="H8" i="11"/>
  <c r="E8" i="11"/>
  <c r="H7" i="11"/>
  <c r="E7" i="11"/>
  <c r="H6" i="11"/>
  <c r="E6" i="11"/>
  <c r="H5" i="11"/>
  <c r="E5" i="11"/>
  <c r="H4" i="11"/>
  <c r="E4" i="11"/>
  <c r="H3" i="11"/>
  <c r="E3" i="11"/>
  <c r="L51" i="2" l="1"/>
  <c r="J4" i="1" s="1"/>
  <c r="K4" i="1" s="1"/>
  <c r="I51" i="2"/>
  <c r="H12" i="11"/>
  <c r="E12" i="11"/>
  <c r="J43" i="2"/>
  <c r="J39" i="2"/>
  <c r="M15" i="2"/>
  <c r="J15" i="2"/>
  <c r="M14" i="2"/>
  <c r="M13" i="2"/>
  <c r="M12" i="2"/>
  <c r="M8" i="2"/>
  <c r="G4" i="1" l="1"/>
  <c r="H4" i="1" s="1"/>
  <c r="M37" i="2"/>
  <c r="M40" i="2"/>
  <c r="M36" i="2"/>
  <c r="M38" i="2"/>
  <c r="M41" i="2"/>
  <c r="M42" i="2"/>
  <c r="M39" i="2"/>
  <c r="M43" i="2"/>
  <c r="J37" i="2"/>
  <c r="J41" i="2"/>
  <c r="J46" i="2"/>
  <c r="J38" i="2"/>
  <c r="J40" i="2"/>
  <c r="J42" i="2"/>
  <c r="J31" i="2"/>
  <c r="J17" i="2"/>
  <c r="J13" i="2"/>
  <c r="J14" i="2"/>
  <c r="J47" i="2"/>
  <c r="J48" i="2"/>
  <c r="J49" i="2"/>
  <c r="J32" i="2"/>
  <c r="J6" i="2"/>
  <c r="J8" i="2"/>
  <c r="J30" i="2"/>
  <c r="J12" i="2"/>
  <c r="J5" i="2"/>
  <c r="J7" i="2"/>
  <c r="H7" i="1" l="1"/>
  <c r="H8" i="1" s="1"/>
  <c r="O23" i="5"/>
  <c r="N24" i="5"/>
  <c r="O24" i="5" s="1"/>
  <c r="L23" i="5"/>
  <c r="L24" i="5" s="1"/>
  <c r="K24" i="5"/>
  <c r="K7" i="1"/>
  <c r="K8" i="1" s="1"/>
  <c r="M51" i="2"/>
  <c r="J51" i="2"/>
  <c r="G8" i="1" l="1"/>
  <c r="J8" i="1"/>
</calcChain>
</file>

<file path=xl/sharedStrings.xml><?xml version="1.0" encoding="utf-8"?>
<sst xmlns="http://schemas.openxmlformats.org/spreadsheetml/2006/main" count="262" uniqueCount="145">
  <si>
    <t>IST - Einnahmen</t>
  </si>
  <si>
    <t>PLAN Einnahmen</t>
  </si>
  <si>
    <t>Saldo Einnahmen</t>
  </si>
  <si>
    <t>IST - Ausgaben</t>
  </si>
  <si>
    <t>PLAN Ausgaben</t>
  </si>
  <si>
    <t>Saldo Ausgaben</t>
  </si>
  <si>
    <t>Selbstverwaltung der Studentinnen- und Studentenschaft HTW Dresden</t>
  </si>
  <si>
    <t>Studentinnen- und Studentenrat</t>
  </si>
  <si>
    <t>Allgemein</t>
  </si>
  <si>
    <t>Aufwandsentschädigungen</t>
  </si>
  <si>
    <t>Büro- und Verbrauchsmaterialien</t>
  </si>
  <si>
    <t>Rechts- und Beratungskosten</t>
  </si>
  <si>
    <t>Ersatz- und Neuanschaffung</t>
  </si>
  <si>
    <t>Sprecherinnen und Sprecher</t>
  </si>
  <si>
    <t>Referat Finanzen</t>
  </si>
  <si>
    <t>Referat Hochschulpolitik</t>
  </si>
  <si>
    <t>Referat Internationales</t>
  </si>
  <si>
    <t>Referat Kultur</t>
  </si>
  <si>
    <t>Referat Öffentlichkeitsarbeit</t>
  </si>
  <si>
    <t>Referat Qualitätsmanagement</t>
  </si>
  <si>
    <t>Referat Soziales</t>
  </si>
  <si>
    <t>Referat Sport</t>
  </si>
  <si>
    <t>Referat Studium</t>
  </si>
  <si>
    <t>Referat Studentische Selbstverwaltung &amp; Organisation</t>
  </si>
  <si>
    <t>Ausschüsse des Studentinnen- und Studentenrates</t>
  </si>
  <si>
    <t>Beauftragte</t>
  </si>
  <si>
    <t>Ausschüsse der Studentinnen- und Studentenschaft</t>
  </si>
  <si>
    <t>weitere Ausschüsse der Studentinnen- und Studentenschaft</t>
  </si>
  <si>
    <t>Wahlausschuss der Studentinnen- und Studentenschaft</t>
  </si>
  <si>
    <t>Fachschaftsräte</t>
  </si>
  <si>
    <t>gesamt</t>
  </si>
  <si>
    <t>Bauingenieurwesen/Architektur</t>
  </si>
  <si>
    <t>Elektrotechnik</t>
  </si>
  <si>
    <t>Informatik/Mathematik</t>
  </si>
  <si>
    <t>Geoinformation</t>
  </si>
  <si>
    <t>Wirtschaftswissenschaften</t>
  </si>
  <si>
    <t>Gestaltung</t>
  </si>
  <si>
    <t>Vertretungen der Studentinnen und Studenten</t>
  </si>
  <si>
    <t>Vertretungen der Studentinnen und Studenten in der Hochschule</t>
  </si>
  <si>
    <t>Konferenz Sächsischer Studierendenschaft</t>
  </si>
  <si>
    <t xml:space="preserve">Interessenvertretungen der Studentinnen- und Studentenschaft </t>
  </si>
  <si>
    <t>Summen</t>
  </si>
  <si>
    <t>Gesamt</t>
  </si>
  <si>
    <t>IST Einnahmen</t>
  </si>
  <si>
    <t>IST Ausgaben</t>
  </si>
  <si>
    <t>Studentinnen- und Studenten</t>
  </si>
  <si>
    <t>Selbstverwaltung</t>
  </si>
  <si>
    <t>Beitragseinnahmen der Studenten</t>
  </si>
  <si>
    <t>Studentinnen- und Studentenschaft HTW Dresden</t>
  </si>
  <si>
    <t>Semestereröffnungsparty</t>
  </si>
  <si>
    <t>Kino in der Hochschule</t>
  </si>
  <si>
    <t>LAN-Party</t>
  </si>
  <si>
    <t>Erstsemestereinführung durch StuRa</t>
  </si>
  <si>
    <t>Summe</t>
  </si>
  <si>
    <t>Saldo</t>
  </si>
  <si>
    <t>Plan Ausgaben</t>
  </si>
  <si>
    <t>Ist Ausgaben</t>
  </si>
  <si>
    <t>Plan Einahmen</t>
  </si>
  <si>
    <t>Häufigkeit</t>
  </si>
  <si>
    <t>Referat Verwaltung</t>
  </si>
  <si>
    <t>Angestellte</t>
  </si>
  <si>
    <t>IST Einahmen</t>
  </si>
  <si>
    <t>Saldo Einahmen</t>
  </si>
  <si>
    <t>Telefon</t>
  </si>
  <si>
    <t>Domains</t>
  </si>
  <si>
    <t>Werbung für Wahlen</t>
  </si>
  <si>
    <t>Beitrag Gruppenausweis für Jugendherrbergen</t>
  </si>
  <si>
    <t>Labeldrucker (für die ISIC-Ausweise)</t>
  </si>
  <si>
    <t>ISIC</t>
  </si>
  <si>
    <t>Kontoführung mit online-banking</t>
  </si>
  <si>
    <t>Buchhaltungssoftware</t>
  </si>
  <si>
    <t>Erasmus Student Network</t>
  </si>
  <si>
    <t>Internationaler Tag</t>
  </si>
  <si>
    <t>Druck Hochschul-ABC (Anteilig)</t>
  </si>
  <si>
    <t>Hochschulveranstaltungen</t>
  </si>
  <si>
    <t>sächsische Beachmeisterschaften</t>
  </si>
  <si>
    <t>Hochschulsportfest</t>
  </si>
  <si>
    <t>laufende Kosten (Druck, Wartung)</t>
  </si>
  <si>
    <t>Merchandise</t>
  </si>
  <si>
    <t>Beitragseinnahmen</t>
  </si>
  <si>
    <t>Konferenz Sächsischer Studierendenschaften</t>
  </si>
  <si>
    <t>Finanzvereinbarung</t>
  </si>
  <si>
    <t>Förderung der KSS (so auch Domain kss-sachsen.de)</t>
  </si>
  <si>
    <t>Interessenvertretungen der Studentinnen- und Studentenschaften</t>
  </si>
  <si>
    <t>faranto</t>
  </si>
  <si>
    <t>freier zusammenschluss von studentInnenschaften</t>
  </si>
  <si>
    <t>Detailblatt I</t>
  </si>
  <si>
    <t>Detailblatt II</t>
  </si>
  <si>
    <t>Drachenbootrennen</t>
  </si>
  <si>
    <t>Werbemittel</t>
  </si>
  <si>
    <t>Projekt Studieren mit Kind</t>
  </si>
  <si>
    <t>Zinsen</t>
  </si>
  <si>
    <t>Bürmoaterial/-ausstattung</t>
  </si>
  <si>
    <t>Rock am Pavillon</t>
  </si>
  <si>
    <t>Härtefallausschuss der Studentinnen- und Studentenschaft</t>
  </si>
  <si>
    <t>Beiträge/Gebühren</t>
  </si>
  <si>
    <t>Werbung</t>
  </si>
  <si>
    <t>Tuniere, Preise, Beiträge</t>
  </si>
  <si>
    <t>Aktionstage gegen Seximus und Homophobie</t>
  </si>
  <si>
    <t>Anteilig WS 17/18</t>
  </si>
  <si>
    <t>Kompetenzorientiertes Prüfen</t>
  </si>
  <si>
    <t>Akotionen, Festivals und Demonstrationen</t>
  </si>
  <si>
    <t>politische- /Umweltbildung</t>
  </si>
  <si>
    <t>Startgebühren</t>
  </si>
  <si>
    <t>Maschinenbau</t>
  </si>
  <si>
    <t>Vermögen</t>
  </si>
  <si>
    <t>geplante Veränderung des Vermögens</t>
  </si>
  <si>
    <t>Zinsen auf Vermögen</t>
  </si>
  <si>
    <t>Vorhandenes Vermögen (Jahresbeginn)</t>
  </si>
  <si>
    <t>SS 18</t>
  </si>
  <si>
    <t>Anteilig WS 18/19</t>
  </si>
  <si>
    <t>Teilnahme Konferenzen</t>
  </si>
  <si>
    <t>Teilnahme Schulungen</t>
  </si>
  <si>
    <t>Durchführung Konferenzen</t>
  </si>
  <si>
    <t>Durchführung Schulungen</t>
  </si>
  <si>
    <t>4120/4130/4138/4956</t>
  </si>
  <si>
    <t>4955/4970</t>
  </si>
  <si>
    <t>"festival contre le racisme"</t>
  </si>
  <si>
    <t>DAAD Mitgliedsbeitrag</t>
  </si>
  <si>
    <t>Interessiertengrillen</t>
  </si>
  <si>
    <t>Förderverein HTW Dresden Mitgliedsbeitrag</t>
  </si>
  <si>
    <t>Weitere</t>
  </si>
  <si>
    <t>weitere Interessenvertretungen</t>
  </si>
  <si>
    <t>Entnahme/Ansparen Vermögen</t>
  </si>
  <si>
    <t>Quod licet Iovi, non licet bovi</t>
  </si>
  <si>
    <t>Schulungen</t>
  </si>
  <si>
    <t>Konferenzen</t>
  </si>
  <si>
    <r>
      <t xml:space="preserve">Akkreditierung / </t>
    </r>
    <r>
      <rPr>
        <i/>
        <sz val="9"/>
        <color rgb="FF000000"/>
        <rFont val="Tahoma"/>
        <family val="2"/>
      </rPr>
      <t>Qualitätsmanagement</t>
    </r>
  </si>
  <si>
    <r>
      <t xml:space="preserve">Sozialberatung (BaföG, Jobberatung,) / </t>
    </r>
    <r>
      <rPr>
        <i/>
        <sz val="9"/>
        <color rgb="FF000000"/>
        <rFont val="Tahoma"/>
        <family val="2"/>
      </rPr>
      <t>Soziales</t>
    </r>
  </si>
  <si>
    <r>
      <t xml:space="preserve">Schulungen studentische und akademische
Selbstverwaltung (Studienprüfungsordnung) / </t>
    </r>
    <r>
      <rPr>
        <i/>
        <sz val="9"/>
        <color rgb="FF000000"/>
        <rFont val="Tahoma"/>
        <family val="2"/>
      </rPr>
      <t>Studium</t>
    </r>
  </si>
  <si>
    <r>
      <t xml:space="preserve">Prüfungsangelegenheiten / </t>
    </r>
    <r>
      <rPr>
        <i/>
        <sz val="9"/>
        <color rgb="FF000000"/>
        <rFont val="Tahoma"/>
        <family val="2"/>
      </rPr>
      <t>Studium</t>
    </r>
  </si>
  <si>
    <r>
      <rPr>
        <sz val="9"/>
        <color rgb="FF000000"/>
        <rFont val="Tahoma"/>
        <family val="2"/>
      </rPr>
      <t>politische Bildung, Antidiskrimminierung, Gender</t>
    </r>
    <r>
      <rPr>
        <i/>
        <sz val="9"/>
        <color rgb="FF000000"/>
        <rFont val="Tahoma"/>
        <family val="2"/>
      </rPr>
      <t xml:space="preserve"> / Hochschulpolitik</t>
    </r>
  </si>
  <si>
    <r>
      <t xml:space="preserve">O.S.T. (Bereich Bund/Land) / </t>
    </r>
    <r>
      <rPr>
        <i/>
        <sz val="9"/>
        <color rgb="FF000000"/>
        <rFont val="Tahoma"/>
        <family val="2"/>
      </rPr>
      <t>Hochschulpolitik</t>
    </r>
  </si>
  <si>
    <r>
      <t xml:space="preserve">BuFaTa / </t>
    </r>
    <r>
      <rPr>
        <i/>
        <sz val="9"/>
        <color rgb="FF000000"/>
        <rFont val="Tahoma"/>
        <family val="2"/>
      </rPr>
      <t>FSR</t>
    </r>
  </si>
  <si>
    <r>
      <t xml:space="preserve">Konstituierungsseminar (KoSe) / </t>
    </r>
    <r>
      <rPr>
        <i/>
        <sz val="9"/>
        <color rgb="FF000000"/>
        <rFont val="Tahoma"/>
        <family val="2"/>
      </rPr>
      <t>StuRa</t>
    </r>
  </si>
  <si>
    <r>
      <t xml:space="preserve">Lern- und Informationsseminar (LuISe) / </t>
    </r>
    <r>
      <rPr>
        <i/>
        <sz val="9"/>
        <color rgb="FF000000"/>
        <rFont val="Tahoma"/>
        <family val="2"/>
      </rPr>
      <t>StuRa</t>
    </r>
  </si>
  <si>
    <r>
      <t xml:space="preserve">Clearance And Rapprochement (CLARA) / </t>
    </r>
    <r>
      <rPr>
        <i/>
        <sz val="9"/>
        <color rgb="FF000000"/>
        <rFont val="Tahoma"/>
        <family val="2"/>
      </rPr>
      <t>StuRa</t>
    </r>
  </si>
  <si>
    <t>WiSe</t>
  </si>
  <si>
    <t>SoSe</t>
  </si>
  <si>
    <t>Mitglieder der Studierendenschaft</t>
  </si>
  <si>
    <t>Beitrag der Fachschaften:</t>
  </si>
  <si>
    <t>Kaffee &amp; Verpflegung</t>
  </si>
  <si>
    <t>Absicherung Teilnahme BuFaTas (0,50 €)</t>
  </si>
  <si>
    <t>Haushalt 2018</t>
  </si>
  <si>
    <t>Landbau/Umwelt/Chemie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</si>
</sst>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[$€-407];[Red]\-#,##0.00\ [$€-407]"/>
    <numFmt numFmtId="165" formatCode="_-* #,##0.00&quot; €&quot;_-;\-* #,##0.00&quot; €&quot;_-;_-* \-??&quot; €&quot;_-;_-@_-"/>
    <numFmt numFmtId="166" formatCode="#,##0.00&quot; €&quot;"/>
    <numFmt numFmtId="167" formatCode="#,##0.00\ &quot;€&quot;"/>
  </numFmts>
  <fonts count="26" x14ac:knownFonts="1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i/>
      <sz val="9"/>
      <color rgb="FF000000"/>
      <name val="Tahoma"/>
      <family val="2"/>
      <charset val="1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i/>
      <sz val="11"/>
      <color rgb="FF000000"/>
      <name val="Calibri"/>
      <family val="2"/>
      <charset val="1"/>
    </font>
    <font>
      <b/>
      <i/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Tahoma"/>
      <family val="2"/>
      <charset val="1"/>
    </font>
    <font>
      <b/>
      <i/>
      <sz val="10"/>
      <color rgb="FF000000"/>
      <name val="Tahoma"/>
      <family val="2"/>
    </font>
    <font>
      <sz val="11"/>
      <color rgb="FF000000"/>
      <name val="Arial"/>
      <family val="2"/>
      <charset val="1"/>
    </font>
    <font>
      <b/>
      <i/>
      <sz val="9"/>
      <color rgb="FF000000"/>
      <name val="Tahoma"/>
      <family val="2"/>
    </font>
    <font>
      <i/>
      <sz val="9"/>
      <color rgb="FF000000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u/>
      <sz val="12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1"/>
      <color theme="1"/>
      <name val="Tahoma"/>
      <family val="2"/>
    </font>
    <font>
      <b/>
      <u/>
      <sz val="9"/>
      <color rgb="FF000000"/>
      <name val="Tahoma"/>
      <family val="2"/>
    </font>
    <font>
      <b/>
      <u/>
      <sz val="12"/>
      <color rgb="FF000000"/>
      <name val="Tahoma"/>
      <family val="2"/>
    </font>
    <font>
      <sz val="11"/>
      <color rgb="FF000000"/>
      <name val="Tahoma"/>
      <family val="2"/>
      <charset val="1"/>
    </font>
    <font>
      <b/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u val="double"/>
      <sz val="9"/>
      <color rgb="FF00000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E6E6E6"/>
        <bgColor rgb="FFF2F2F2"/>
      </patternFill>
    </fill>
    <fill>
      <patternFill patternType="solid">
        <fgColor rgb="FFA6A6A6"/>
        <bgColor rgb="FF999999"/>
      </patternFill>
    </fill>
    <fill>
      <patternFill patternType="solid">
        <fgColor rgb="FFD9D9D9"/>
        <bgColor rgb="FFE6E6E6"/>
      </patternFill>
    </fill>
    <fill>
      <patternFill patternType="solid">
        <fgColor rgb="FFFFCC99"/>
        <bgColor rgb="FFD9D9D9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rgb="FFFF950E"/>
      </patternFill>
    </fill>
    <fill>
      <patternFill patternType="solid">
        <fgColor theme="6"/>
        <bgColor rgb="FFF2F2F2"/>
      </patternFill>
    </fill>
    <fill>
      <patternFill patternType="solid">
        <fgColor theme="2"/>
        <bgColor rgb="FFE6E6E6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2"/>
        <bgColor rgb="FFFF9900"/>
      </patternFill>
    </fill>
    <fill>
      <patternFill patternType="solid">
        <fgColor theme="0"/>
        <bgColor rgb="FFFF950E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5" borderId="0"/>
  </cellStyleXfs>
  <cellXfs count="16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3" fontId="2" fillId="4" borderId="2" xfId="0" applyNumberFormat="1" applyFont="1" applyFill="1" applyBorder="1" applyAlignment="1"/>
    <xf numFmtId="0" fontId="3" fillId="0" borderId="2" xfId="0" applyFont="1" applyBorder="1" applyAlignment="1"/>
    <xf numFmtId="0" fontId="2" fillId="0" borderId="2" xfId="0" applyFont="1" applyBorder="1" applyAlignment="1"/>
    <xf numFmtId="3" fontId="2" fillId="0" borderId="2" xfId="0" applyNumberFormat="1" applyFont="1" applyBorder="1" applyAlignment="1"/>
    <xf numFmtId="3" fontId="2" fillId="0" borderId="3" xfId="0" applyNumberFormat="1" applyFont="1" applyBorder="1" applyAlignment="1"/>
    <xf numFmtId="164" fontId="2" fillId="0" borderId="4" xfId="0" applyNumberFormat="1" applyFont="1" applyBorder="1" applyAlignment="1"/>
    <xf numFmtId="9" fontId="4" fillId="0" borderId="5" xfId="0" applyNumberFormat="1" applyFont="1" applyBorder="1" applyAlignment="1"/>
    <xf numFmtId="164" fontId="4" fillId="0" borderId="3" xfId="0" applyNumberFormat="1" applyFont="1" applyBorder="1" applyAlignment="1"/>
    <xf numFmtId="0" fontId="5" fillId="0" borderId="2" xfId="0" applyFont="1" applyBorder="1" applyAlignment="1">
      <alignment horizontal="left"/>
    </xf>
    <xf numFmtId="9" fontId="2" fillId="0" borderId="3" xfId="0" applyNumberFormat="1" applyFont="1" applyBorder="1" applyAlignment="1"/>
    <xf numFmtId="165" fontId="2" fillId="0" borderId="4" xfId="0" applyNumberFormat="1" applyFont="1" applyBorder="1" applyAlignment="1"/>
    <xf numFmtId="165" fontId="2" fillId="0" borderId="6" xfId="0" applyNumberFormat="1" applyFont="1" applyBorder="1" applyAlignment="1"/>
    <xf numFmtId="3" fontId="2" fillId="0" borderId="1" xfId="0" applyNumberFormat="1" applyFont="1" applyBorder="1" applyAlignment="1"/>
    <xf numFmtId="0" fontId="2" fillId="0" borderId="2" xfId="0" applyFont="1" applyBorder="1" applyAlignment="1">
      <alignment horizontal="left"/>
    </xf>
    <xf numFmtId="3" fontId="2" fillId="0" borderId="8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3" fillId="4" borderId="2" xfId="0" applyFont="1" applyFill="1" applyBorder="1" applyAlignment="1"/>
    <xf numFmtId="0" fontId="2" fillId="4" borderId="2" xfId="0" applyFont="1" applyFill="1" applyBorder="1" applyAlignment="1"/>
    <xf numFmtId="3" fontId="2" fillId="0" borderId="3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65" fontId="7" fillId="0" borderId="5" xfId="0" applyNumberFormat="1" applyFont="1" applyBorder="1" applyAlignment="1"/>
    <xf numFmtId="165" fontId="4" fillId="0" borderId="3" xfId="0" applyNumberFormat="1" applyFont="1" applyBorder="1" applyAlignment="1"/>
    <xf numFmtId="3" fontId="2" fillId="0" borderId="5" xfId="0" applyNumberFormat="1" applyFont="1" applyBorder="1" applyAlignment="1"/>
    <xf numFmtId="165" fontId="4" fillId="0" borderId="5" xfId="0" applyNumberFormat="1" applyFont="1" applyBorder="1" applyAlignment="1"/>
    <xf numFmtId="0" fontId="6" fillId="0" borderId="2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/>
    <xf numFmtId="3" fontId="2" fillId="0" borderId="9" xfId="0" applyNumberFormat="1" applyFont="1" applyBorder="1" applyAlignment="1"/>
    <xf numFmtId="165" fontId="2" fillId="0" borderId="10" xfId="0" applyNumberFormat="1" applyFont="1" applyBorder="1" applyAlignment="1"/>
    <xf numFmtId="165" fontId="2" fillId="4" borderId="4" xfId="0" applyNumberFormat="1" applyFont="1" applyFill="1" applyBorder="1" applyAlignment="1"/>
    <xf numFmtId="165" fontId="4" fillId="4" borderId="5" xfId="0" applyNumberFormat="1" applyFont="1" applyFill="1" applyBorder="1" applyAlignment="1"/>
    <xf numFmtId="165" fontId="4" fillId="4" borderId="6" xfId="0" applyNumberFormat="1" applyFont="1" applyFill="1" applyBorder="1" applyAlignment="1"/>
    <xf numFmtId="165" fontId="4" fillId="4" borderId="3" xfId="0" applyNumberFormat="1" applyFont="1" applyFill="1" applyBorder="1" applyAlignment="1"/>
    <xf numFmtId="165" fontId="4" fillId="4" borderId="7" xfId="0" applyNumberFormat="1" applyFont="1" applyFill="1" applyBorder="1" applyAlignment="1"/>
    <xf numFmtId="0" fontId="2" fillId="0" borderId="4" xfId="0" applyFont="1" applyBorder="1" applyAlignment="1"/>
    <xf numFmtId="0" fontId="4" fillId="0" borderId="5" xfId="0" applyFont="1" applyBorder="1" applyAlignment="1"/>
    <xf numFmtId="0" fontId="0" fillId="0" borderId="4" xfId="0" applyBorder="1"/>
    <xf numFmtId="9" fontId="4" fillId="0" borderId="3" xfId="0" applyNumberFormat="1" applyFont="1" applyBorder="1" applyAlignment="1"/>
    <xf numFmtId="9" fontId="2" fillId="0" borderId="7" xfId="0" applyNumberFormat="1" applyFont="1" applyBorder="1" applyAlignment="1"/>
    <xf numFmtId="0" fontId="2" fillId="0" borderId="0" xfId="0" applyFont="1" applyBorder="1" applyAlignment="1">
      <alignment horizontal="left"/>
    </xf>
    <xf numFmtId="0" fontId="10" fillId="2" borderId="2" xfId="1" applyFont="1" applyFill="1" applyBorder="1" applyAlignment="1"/>
    <xf numFmtId="164" fontId="11" fillId="2" borderId="2" xfId="1" applyNumberFormat="1" applyFont="1" applyFill="1" applyBorder="1" applyAlignment="1"/>
    <xf numFmtId="164" fontId="2" fillId="0" borderId="5" xfId="1" applyNumberFormat="1" applyFont="1" applyFill="1" applyBorder="1" applyAlignment="1"/>
    <xf numFmtId="0" fontId="2" fillId="0" borderId="5" xfId="1" applyFont="1" applyFill="1" applyBorder="1" applyAlignment="1"/>
    <xf numFmtId="164" fontId="2" fillId="2" borderId="5" xfId="1" applyNumberFormat="1" applyFont="1" applyFill="1" applyBorder="1" applyAlignment="1"/>
    <xf numFmtId="4" fontId="2" fillId="0" borderId="3" xfId="0" applyNumberFormat="1" applyFont="1" applyBorder="1" applyAlignment="1"/>
    <xf numFmtId="4" fontId="0" fillId="0" borderId="0" xfId="0" applyNumberFormat="1"/>
    <xf numFmtId="0" fontId="2" fillId="0" borderId="5" xfId="1" applyFont="1" applyFill="1" applyBorder="1" applyAlignment="1">
      <alignment horizontal="right"/>
    </xf>
    <xf numFmtId="164" fontId="2" fillId="6" borderId="5" xfId="1" applyNumberFormat="1" applyFont="1" applyFill="1" applyBorder="1" applyAlignment="1"/>
    <xf numFmtId="0" fontId="2" fillId="0" borderId="13" xfId="1" applyFont="1" applyFill="1" applyBorder="1" applyAlignment="1"/>
    <xf numFmtId="164" fontId="8" fillId="6" borderId="13" xfId="1" applyNumberFormat="1" applyFont="1" applyFill="1" applyBorder="1" applyAlignment="1"/>
    <xf numFmtId="0" fontId="0" fillId="0" borderId="14" xfId="0" applyBorder="1"/>
    <xf numFmtId="164" fontId="2" fillId="7" borderId="5" xfId="1" applyNumberFormat="1" applyFont="1" applyFill="1" applyBorder="1" applyAlignment="1"/>
    <xf numFmtId="0" fontId="3" fillId="8" borderId="13" xfId="1" applyFont="1" applyFill="1" applyBorder="1" applyAlignment="1"/>
    <xf numFmtId="164" fontId="8" fillId="8" borderId="13" xfId="1" applyNumberFormat="1" applyFont="1" applyFill="1" applyBorder="1" applyAlignment="1"/>
    <xf numFmtId="0" fontId="5" fillId="9" borderId="5" xfId="1" applyFont="1" applyFill="1" applyBorder="1" applyAlignment="1"/>
    <xf numFmtId="164" fontId="5" fillId="9" borderId="5" xfId="1" applyNumberFormat="1" applyFont="1" applyFill="1" applyBorder="1" applyAlignment="1"/>
    <xf numFmtId="0" fontId="2" fillId="0" borderId="2" xfId="1" applyFont="1" applyFill="1" applyBorder="1" applyAlignment="1"/>
    <xf numFmtId="165" fontId="4" fillId="10" borderId="5" xfId="0" applyNumberFormat="1" applyFont="1" applyFill="1" applyBorder="1" applyAlignment="1"/>
    <xf numFmtId="165" fontId="4" fillId="10" borderId="3" xfId="0" applyNumberFormat="1" applyFont="1" applyFill="1" applyBorder="1" applyAlignment="1"/>
    <xf numFmtId="165" fontId="4" fillId="10" borderId="2" xfId="0" applyNumberFormat="1" applyFont="1" applyFill="1" applyBorder="1" applyAlignment="1"/>
    <xf numFmtId="165" fontId="4" fillId="10" borderId="9" xfId="0" applyNumberFormat="1" applyFont="1" applyFill="1" applyBorder="1" applyAlignment="1"/>
    <xf numFmtId="165" fontId="2" fillId="6" borderId="4" xfId="0" applyNumberFormat="1" applyFont="1" applyFill="1" applyBorder="1" applyAlignment="1"/>
    <xf numFmtId="164" fontId="10" fillId="2" borderId="2" xfId="1" applyNumberFormat="1" applyFont="1" applyFill="1" applyBorder="1" applyAlignment="1"/>
    <xf numFmtId="0" fontId="2" fillId="0" borderId="0" xfId="1" applyFont="1" applyFill="1" applyAlignment="1"/>
    <xf numFmtId="0" fontId="2" fillId="0" borderId="0" xfId="1" applyFont="1" applyFill="1" applyBorder="1" applyAlignment="1"/>
    <xf numFmtId="0" fontId="2" fillId="0" borderId="8" xfId="1" applyFont="1" applyFill="1" applyBorder="1" applyAlignment="1"/>
    <xf numFmtId="164" fontId="2" fillId="0" borderId="2" xfId="1" applyNumberFormat="1" applyFont="1" applyFill="1" applyBorder="1" applyAlignment="1"/>
    <xf numFmtId="164" fontId="2" fillId="2" borderId="3" xfId="1" applyNumberFormat="1" applyFont="1" applyFill="1" applyBorder="1" applyAlignment="1"/>
    <xf numFmtId="0" fontId="0" fillId="0" borderId="0" xfId="0" applyBorder="1"/>
    <xf numFmtId="0" fontId="0" fillId="0" borderId="2" xfId="0" applyBorder="1"/>
    <xf numFmtId="164" fontId="2" fillId="0" borderId="8" xfId="1" applyNumberFormat="1" applyFont="1" applyFill="1" applyBorder="1" applyAlignment="1"/>
    <xf numFmtId="0" fontId="12" fillId="0" borderId="2" xfId="1" applyFont="1" applyFill="1" applyBorder="1"/>
    <xf numFmtId="0" fontId="3" fillId="0" borderId="8" xfId="1" applyFont="1" applyFill="1" applyBorder="1" applyAlignment="1"/>
    <xf numFmtId="164" fontId="13" fillId="0" borderId="5" xfId="1" applyNumberFormat="1" applyFont="1" applyFill="1" applyBorder="1" applyAlignment="1"/>
    <xf numFmtId="164" fontId="6" fillId="2" borderId="3" xfId="1" applyNumberFormat="1" applyFont="1" applyFill="1" applyBorder="1" applyAlignment="1"/>
    <xf numFmtId="0" fontId="3" fillId="0" borderId="2" xfId="1" applyFont="1" applyFill="1" applyBorder="1" applyAlignment="1"/>
    <xf numFmtId="0" fontId="12" fillId="0" borderId="0" xfId="1" applyFont="1" applyFill="1"/>
    <xf numFmtId="0" fontId="3" fillId="0" borderId="0" xfId="1" applyFont="1" applyFill="1" applyAlignment="1"/>
    <xf numFmtId="164" fontId="2" fillId="0" borderId="0" xfId="1" applyNumberFormat="1" applyFont="1" applyFill="1" applyAlignment="1"/>
    <xf numFmtId="164" fontId="8" fillId="7" borderId="5" xfId="1" applyNumberFormat="1" applyFont="1" applyFill="1" applyBorder="1" applyAlignment="1"/>
    <xf numFmtId="164" fontId="2" fillId="9" borderId="16" xfId="0" applyNumberFormat="1" applyFont="1" applyFill="1" applyBorder="1" applyAlignment="1">
      <alignment horizontal="right"/>
    </xf>
    <xf numFmtId="0" fontId="2" fillId="9" borderId="16" xfId="0" applyFont="1" applyFill="1" applyBorder="1" applyAlignment="1">
      <alignment horizontal="right"/>
    </xf>
    <xf numFmtId="165" fontId="2" fillId="9" borderId="16" xfId="0" applyNumberFormat="1" applyFont="1" applyFill="1" applyBorder="1" applyAlignment="1">
      <alignment horizontal="right" wrapText="1"/>
    </xf>
    <xf numFmtId="3" fontId="2" fillId="12" borderId="2" xfId="0" applyNumberFormat="1" applyFont="1" applyFill="1" applyBorder="1" applyAlignment="1">
      <alignment horizontal="left"/>
    </xf>
    <xf numFmtId="3" fontId="6" fillId="12" borderId="2" xfId="0" applyNumberFormat="1" applyFont="1" applyFill="1" applyBorder="1" applyAlignment="1"/>
    <xf numFmtId="3" fontId="2" fillId="12" borderId="2" xfId="0" applyNumberFormat="1" applyFont="1" applyFill="1" applyBorder="1" applyAlignment="1"/>
    <xf numFmtId="0" fontId="3" fillId="3" borderId="17" xfId="0" applyFont="1" applyFill="1" applyBorder="1" applyAlignment="1"/>
    <xf numFmtId="0" fontId="3" fillId="3" borderId="18" xfId="0" applyFont="1" applyFill="1" applyBorder="1" applyAlignment="1"/>
    <xf numFmtId="165" fontId="3" fillId="3" borderId="19" xfId="0" applyNumberFormat="1" applyFont="1" applyFill="1" applyBorder="1" applyAlignment="1"/>
    <xf numFmtId="164" fontId="2" fillId="13" borderId="11" xfId="0" applyNumberFormat="1" applyFont="1" applyFill="1" applyBorder="1" applyAlignment="1"/>
    <xf numFmtId="165" fontId="2" fillId="14" borderId="7" xfId="0" applyNumberFormat="1" applyFont="1" applyFill="1" applyBorder="1" applyAlignment="1"/>
    <xf numFmtId="164" fontId="8" fillId="15" borderId="5" xfId="1" applyNumberFormat="1" applyFont="1" applyFill="1" applyBorder="1" applyAlignment="1"/>
    <xf numFmtId="164" fontId="8" fillId="16" borderId="5" xfId="1" applyNumberFormat="1" applyFont="1" applyFill="1" applyBorder="1" applyAlignment="1"/>
    <xf numFmtId="165" fontId="3" fillId="3" borderId="20" xfId="0" applyNumberFormat="1" applyFont="1" applyFill="1" applyBorder="1" applyAlignment="1"/>
    <xf numFmtId="164" fontId="8" fillId="14" borderId="13" xfId="1" applyNumberFormat="1" applyFont="1" applyFill="1" applyBorder="1" applyAlignment="1"/>
    <xf numFmtId="165" fontId="2" fillId="14" borderId="6" xfId="0" applyNumberFormat="1" applyFont="1" applyFill="1" applyBorder="1" applyAlignment="1"/>
    <xf numFmtId="44" fontId="2" fillId="14" borderId="5" xfId="0" applyNumberFormat="1" applyFont="1" applyFill="1" applyBorder="1" applyAlignment="1">
      <alignment horizontal="left"/>
    </xf>
    <xf numFmtId="165" fontId="2" fillId="14" borderId="12" xfId="0" applyNumberFormat="1" applyFont="1" applyFill="1" applyBorder="1" applyAlignment="1"/>
    <xf numFmtId="164" fontId="2" fillId="8" borderId="4" xfId="0" applyNumberFormat="1" applyFont="1" applyFill="1" applyBorder="1" applyAlignment="1"/>
    <xf numFmtId="164" fontId="4" fillId="8" borderId="7" xfId="0" applyNumberFormat="1" applyFont="1" applyFill="1" applyBorder="1" applyAlignment="1"/>
    <xf numFmtId="165" fontId="2" fillId="8" borderId="7" xfId="0" applyNumberFormat="1" applyFont="1" applyFill="1" applyBorder="1" applyAlignment="1"/>
    <xf numFmtId="165" fontId="2" fillId="8" borderId="6" xfId="0" applyNumberFormat="1" applyFont="1" applyFill="1" applyBorder="1" applyAlignment="1"/>
    <xf numFmtId="3" fontId="2" fillId="8" borderId="9" xfId="0" applyNumberFormat="1" applyFont="1" applyFill="1" applyBorder="1" applyAlignment="1"/>
    <xf numFmtId="3" fontId="3" fillId="0" borderId="3" xfId="0" applyNumberFormat="1" applyFont="1" applyBorder="1" applyAlignment="1"/>
    <xf numFmtId="165" fontId="3" fillId="0" borderId="4" xfId="0" applyNumberFormat="1" applyFont="1" applyBorder="1" applyAlignment="1"/>
    <xf numFmtId="165" fontId="8" fillId="6" borderId="5" xfId="0" applyNumberFormat="1" applyFont="1" applyFill="1" applyBorder="1" applyAlignment="1"/>
    <xf numFmtId="165" fontId="8" fillId="14" borderId="5" xfId="0" applyNumberFormat="1" applyFont="1" applyFill="1" applyBorder="1" applyAlignment="1"/>
    <xf numFmtId="165" fontId="8" fillId="0" borderId="5" xfId="0" applyNumberFormat="1" applyFont="1" applyBorder="1" applyAlignment="1"/>
    <xf numFmtId="43" fontId="0" fillId="0" borderId="0" xfId="0" applyNumberFormat="1"/>
    <xf numFmtId="165" fontId="4" fillId="10" borderId="11" xfId="0" applyNumberFormat="1" applyFont="1" applyFill="1" applyBorder="1" applyAlignment="1"/>
    <xf numFmtId="165" fontId="4" fillId="17" borderId="11" xfId="0" applyNumberFormat="1" applyFont="1" applyFill="1" applyBorder="1" applyAlignment="1"/>
    <xf numFmtId="0" fontId="15" fillId="0" borderId="0" xfId="0" applyFont="1"/>
    <xf numFmtId="0" fontId="2" fillId="0" borderId="23" xfId="1" applyFont="1" applyFill="1" applyBorder="1" applyAlignment="1">
      <alignment horizontal="right"/>
    </xf>
    <xf numFmtId="164" fontId="2" fillId="0" borderId="23" xfId="1" applyNumberFormat="1" applyFont="1" applyFill="1" applyBorder="1" applyAlignment="1"/>
    <xf numFmtId="164" fontId="2" fillId="6" borderId="23" xfId="1" applyNumberFormat="1" applyFont="1" applyFill="1" applyBorder="1" applyAlignment="1"/>
    <xf numFmtId="164" fontId="2" fillId="7" borderId="23" xfId="1" applyNumberFormat="1" applyFont="1" applyFill="1" applyBorder="1" applyAlignment="1"/>
    <xf numFmtId="167" fontId="0" fillId="0" borderId="0" xfId="0" applyNumberFormat="1"/>
    <xf numFmtId="0" fontId="16" fillId="0" borderId="0" xfId="0" applyFont="1"/>
    <xf numFmtId="167" fontId="17" fillId="0" borderId="0" xfId="0" applyNumberFormat="1" applyFont="1"/>
    <xf numFmtId="167" fontId="18" fillId="0" borderId="0" xfId="0" applyNumberFormat="1" applyFont="1"/>
    <xf numFmtId="0" fontId="19" fillId="0" borderId="0" xfId="0" applyFont="1" applyBorder="1"/>
    <xf numFmtId="0" fontId="19" fillId="0" borderId="0" xfId="0" applyFont="1"/>
    <xf numFmtId="4" fontId="19" fillId="0" borderId="0" xfId="0" applyNumberFormat="1" applyFont="1"/>
    <xf numFmtId="0" fontId="20" fillId="0" borderId="2" xfId="1" applyFont="1" applyFill="1" applyBorder="1"/>
    <xf numFmtId="0" fontId="18" fillId="0" borderId="0" xfId="0" applyFont="1"/>
    <xf numFmtId="0" fontId="23" fillId="0" borderId="0" xfId="0" applyFont="1"/>
    <xf numFmtId="0" fontId="21" fillId="0" borderId="0" xfId="1" applyFont="1" applyFill="1" applyBorder="1"/>
    <xf numFmtId="0" fontId="22" fillId="0" borderId="0" xfId="1" applyFont="1" applyFill="1" applyBorder="1" applyAlignment="1"/>
    <xf numFmtId="165" fontId="6" fillId="8" borderId="7" xfId="0" applyNumberFormat="1" applyFont="1" applyFill="1" applyBorder="1" applyAlignment="1"/>
    <xf numFmtId="0" fontId="24" fillId="0" borderId="0" xfId="0" applyFont="1"/>
    <xf numFmtId="0" fontId="2" fillId="0" borderId="2" xfId="0" applyFont="1" applyBorder="1" applyAlignment="1">
      <alignment horizontal="left"/>
    </xf>
    <xf numFmtId="0" fontId="2" fillId="0" borderId="3" xfId="1" applyFont="1" applyFill="1" applyBorder="1" applyAlignment="1"/>
    <xf numFmtId="0" fontId="2" fillId="0" borderId="3" xfId="1" applyFont="1" applyFill="1" applyBorder="1" applyAlignment="1">
      <alignment wrapText="1"/>
    </xf>
    <xf numFmtId="0" fontId="5" fillId="0" borderId="3" xfId="1" applyFont="1" applyFill="1" applyBorder="1" applyAlignment="1">
      <alignment wrapText="1"/>
    </xf>
    <xf numFmtId="3" fontId="6" fillId="0" borderId="5" xfId="0" applyNumberFormat="1" applyFont="1" applyBorder="1" applyAlignment="1"/>
    <xf numFmtId="167" fontId="25" fillId="0" borderId="2" xfId="0" applyNumberFormat="1" applyFont="1" applyBorder="1" applyAlignment="1"/>
    <xf numFmtId="165" fontId="2" fillId="0" borderId="6" xfId="0" applyNumberFormat="1" applyFont="1" applyFill="1" applyBorder="1" applyAlignment="1"/>
    <xf numFmtId="0" fontId="1" fillId="11" borderId="0" xfId="0" applyFont="1" applyFill="1" applyBorder="1" applyAlignment="1">
      <alignment horizontal="left"/>
    </xf>
    <xf numFmtId="0" fontId="3" fillId="3" borderId="2" xfId="0" applyFont="1" applyFill="1" applyBorder="1" applyAlignment="1"/>
    <xf numFmtId="0" fontId="3" fillId="3" borderId="8" xfId="0" applyFont="1" applyFill="1" applyBorder="1" applyAlignment="1"/>
    <xf numFmtId="0" fontId="2" fillId="0" borderId="2" xfId="0" applyFont="1" applyBorder="1" applyAlignment="1">
      <alignment horizontal="left"/>
    </xf>
    <xf numFmtId="0" fontId="1" fillId="11" borderId="0" xfId="0" applyFont="1" applyFill="1" applyBorder="1" applyAlignment="1"/>
    <xf numFmtId="0" fontId="1" fillId="11" borderId="21" xfId="0" applyFont="1" applyFill="1" applyBorder="1" applyAlignment="1"/>
    <xf numFmtId="0" fontId="1" fillId="11" borderId="8" xfId="0" applyFont="1" applyFill="1" applyBorder="1" applyAlignment="1">
      <alignment horizontal="left"/>
    </xf>
    <xf numFmtId="0" fontId="1" fillId="11" borderId="15" xfId="0" applyFont="1" applyFill="1" applyBorder="1" applyAlignment="1">
      <alignment horizontal="left"/>
    </xf>
    <xf numFmtId="165" fontId="14" fillId="8" borderId="11" xfId="0" applyNumberFormat="1" applyFont="1" applyFill="1" applyBorder="1" applyAlignment="1"/>
    <xf numFmtId="165" fontId="14" fillId="6" borderId="11" xfId="0" applyNumberFormat="1" applyFont="1" applyFill="1" applyBorder="1" applyAlignment="1"/>
    <xf numFmtId="165" fontId="4" fillId="17" borderId="10" xfId="0" applyNumberFormat="1" applyFont="1" applyFill="1" applyBorder="1" applyAlignment="1"/>
    <xf numFmtId="165" fontId="14" fillId="8" borderId="22" xfId="0" applyNumberFormat="1" applyFont="1" applyFill="1" applyBorder="1" applyAlignment="1"/>
    <xf numFmtId="166" fontId="14" fillId="6" borderId="9" xfId="0" applyNumberFormat="1" applyFont="1" applyFill="1" applyBorder="1" applyAlignment="1"/>
    <xf numFmtId="165" fontId="3" fillId="3" borderId="24" xfId="0" applyNumberFormat="1" applyFont="1" applyFill="1" applyBorder="1" applyAlignment="1"/>
    <xf numFmtId="165" fontId="2" fillId="0" borderId="5" xfId="0" applyNumberFormat="1" applyFont="1" applyBorder="1" applyAlignment="1"/>
    <xf numFmtId="9" fontId="2" fillId="0" borderId="6" xfId="0" applyNumberFormat="1" applyFont="1" applyFill="1" applyBorder="1" applyAlignment="1"/>
    <xf numFmtId="164" fontId="12" fillId="0" borderId="0" xfId="1" applyNumberFormat="1" applyFont="1" applyFill="1"/>
    <xf numFmtId="164" fontId="2" fillId="0" borderId="1" xfId="0" applyNumberFormat="1" applyFont="1" applyBorder="1" applyAlignment="1"/>
    <xf numFmtId="4" fontId="2" fillId="0" borderId="2" xfId="0" applyNumberFormat="1" applyFont="1" applyBorder="1" applyAlignment="1"/>
  </cellXfs>
  <cellStyles count="2">
    <cellStyle name="Standard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opLeftCell="B1" workbookViewId="0">
      <selection activeCell="F4" sqref="F4"/>
    </sheetView>
  </sheetViews>
  <sheetFormatPr baseColWidth="10" defaultRowHeight="14.25" x14ac:dyDescent="0.45"/>
  <cols>
    <col min="1" max="1" width="26.86328125" customWidth="1"/>
    <col min="2" max="3" width="11.59765625" style="49"/>
    <col min="6" max="6" width="14" bestFit="1" customWidth="1"/>
    <col min="7" max="8" width="14.265625" bestFit="1" customWidth="1"/>
    <col min="9" max="9" width="13.1328125" bestFit="1" customWidth="1"/>
    <col min="10" max="11" width="15.1328125" bestFit="1" customWidth="1"/>
    <col min="13" max="13" width="13.1328125" bestFit="1" customWidth="1"/>
    <col min="14" max="14" width="13.265625" bestFit="1" customWidth="1"/>
  </cols>
  <sheetData>
    <row r="1" spans="1:14" ht="15.4" x14ac:dyDescent="0.45">
      <c r="A1" s="141" t="s">
        <v>143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4" x14ac:dyDescent="0.45">
      <c r="A2" s="1"/>
      <c r="B2" s="19" t="s">
        <v>42</v>
      </c>
      <c r="C2" s="20"/>
      <c r="D2" s="20"/>
      <c r="E2" s="20"/>
      <c r="F2" s="32" t="s">
        <v>43</v>
      </c>
      <c r="G2" s="33" t="s">
        <v>1</v>
      </c>
      <c r="H2" s="34" t="s">
        <v>2</v>
      </c>
      <c r="I2" s="32" t="s">
        <v>44</v>
      </c>
      <c r="J2" s="35" t="s">
        <v>4</v>
      </c>
      <c r="K2" s="36" t="s">
        <v>5</v>
      </c>
    </row>
    <row r="3" spans="1:14" x14ac:dyDescent="0.45">
      <c r="A3" s="1"/>
      <c r="B3" s="4" t="s">
        <v>45</v>
      </c>
      <c r="C3" s="5"/>
      <c r="D3" s="5"/>
      <c r="E3" s="5"/>
      <c r="F3" s="37"/>
      <c r="G3" s="38"/>
      <c r="H3" s="14"/>
      <c r="I3" s="39"/>
      <c r="J3" s="40" t="str">
        <f>IF(F3&lt;&gt;0,1-(G3/F3)," ")</f>
        <v xml:space="preserve"> </v>
      </c>
      <c r="K3" s="41"/>
    </row>
    <row r="4" spans="1:14" x14ac:dyDescent="0.45">
      <c r="A4" s="1"/>
      <c r="B4" s="5"/>
      <c r="C4" s="5" t="s">
        <v>46</v>
      </c>
      <c r="D4" s="5"/>
      <c r="E4" s="5"/>
      <c r="F4" s="13">
        <f>'Detailblatt I'!H51</f>
        <v>0</v>
      </c>
      <c r="G4" s="61">
        <f>'Detailblatt I'!I51</f>
        <v>7250</v>
      </c>
      <c r="H4" s="94">
        <f>G4-F4</f>
        <v>7250</v>
      </c>
      <c r="I4" s="155">
        <f>'Detailblatt I'!K51</f>
        <v>0</v>
      </c>
      <c r="J4" s="62">
        <f>'Detailblatt I'!L51</f>
        <v>160736</v>
      </c>
      <c r="K4" s="94">
        <f>J4-I4</f>
        <v>160736</v>
      </c>
    </row>
    <row r="5" spans="1:14" x14ac:dyDescent="0.45">
      <c r="A5" s="42"/>
      <c r="B5"/>
      <c r="C5" s="5" t="s">
        <v>47</v>
      </c>
      <c r="D5" s="5"/>
      <c r="E5" s="5"/>
      <c r="F5" s="13">
        <f>'Detailblatt II'!J19</f>
        <v>0</v>
      </c>
      <c r="G5" s="61">
        <f>'Detailblatt II'!K19</f>
        <v>154000</v>
      </c>
      <c r="H5" s="94">
        <f>G5-F5</f>
        <v>154000</v>
      </c>
      <c r="I5" s="155">
        <f>'Detailblatt II'!M19</f>
        <v>0</v>
      </c>
      <c r="J5" s="62">
        <f>'Detailblatt II'!N19</f>
        <v>0</v>
      </c>
      <c r="K5" s="94">
        <f>J5-I5</f>
        <v>0</v>
      </c>
    </row>
    <row r="6" spans="1:14" x14ac:dyDescent="0.45">
      <c r="A6" s="42"/>
      <c r="B6"/>
      <c r="C6" s="29" t="s">
        <v>91</v>
      </c>
      <c r="D6" s="29"/>
      <c r="E6" s="5"/>
      <c r="F6" s="151">
        <f>'Detailblatt II'!J22</f>
        <v>0</v>
      </c>
      <c r="G6" s="113">
        <f>'Detailblatt II'!K22</f>
        <v>0</v>
      </c>
      <c r="H6" s="94">
        <f>G6-F6</f>
        <v>0</v>
      </c>
      <c r="I6" s="114">
        <f>'Detailblatt II'!M22</f>
        <v>0</v>
      </c>
      <c r="J6" s="64">
        <f>'Detailblatt II'!N22</f>
        <v>0</v>
      </c>
      <c r="K6" s="94">
        <f>J6-I6</f>
        <v>0</v>
      </c>
    </row>
    <row r="7" spans="1:14" ht="14.65" thickBot="1" x14ac:dyDescent="0.5">
      <c r="A7" s="1"/>
      <c r="B7" s="29"/>
      <c r="C7" s="29" t="s">
        <v>123</v>
      </c>
      <c r="D7" s="29"/>
      <c r="E7" s="29"/>
      <c r="F7" s="152">
        <f>'Detailblatt II'!M23</f>
        <v>0</v>
      </c>
      <c r="G7" s="150">
        <f>'Detailblatt II'!N23</f>
        <v>0</v>
      </c>
      <c r="H7" s="94">
        <f>G7-F7</f>
        <v>0</v>
      </c>
      <c r="I7" s="149">
        <v>0</v>
      </c>
      <c r="J7" s="153">
        <f>'Detailblatt II'!K23</f>
        <v>514</v>
      </c>
      <c r="K7" s="94">
        <f>J7-I7</f>
        <v>514</v>
      </c>
      <c r="M7" s="72"/>
      <c r="N7" s="72"/>
    </row>
    <row r="8" spans="1:14" ht="14.65" thickBot="1" x14ac:dyDescent="0.5">
      <c r="A8" s="90" t="s">
        <v>48</v>
      </c>
      <c r="B8" s="91"/>
      <c r="C8" s="91"/>
      <c r="D8" s="91"/>
      <c r="E8" s="91"/>
      <c r="F8" s="92">
        <f t="shared" ref="F8:J8" si="0">SUM(F4:F7)</f>
        <v>0</v>
      </c>
      <c r="G8" s="92">
        <f t="shared" si="0"/>
        <v>161250</v>
      </c>
      <c r="H8" s="92">
        <f t="shared" si="0"/>
        <v>161250</v>
      </c>
      <c r="I8" s="92">
        <f t="shared" si="0"/>
        <v>0</v>
      </c>
      <c r="J8" s="154">
        <f t="shared" si="0"/>
        <v>161250</v>
      </c>
      <c r="K8" s="97">
        <f>SUM(K4:K7)</f>
        <v>161250</v>
      </c>
    </row>
    <row r="10" spans="1:14" x14ac:dyDescent="0.45">
      <c r="A10" s="129"/>
      <c r="G10" s="112"/>
    </row>
    <row r="11" spans="1:14" ht="15.75" x14ac:dyDescent="0.5">
      <c r="A11" s="121"/>
      <c r="B11" s="123"/>
      <c r="C11" s="122"/>
      <c r="D11" s="123"/>
    </row>
    <row r="12" spans="1:14" x14ac:dyDescent="0.45">
      <c r="C12" s="120"/>
    </row>
    <row r="13" spans="1:14" ht="15.4" x14ac:dyDescent="0.45">
      <c r="A13" s="128"/>
      <c r="C13" s="120"/>
    </row>
    <row r="14" spans="1:14" s="72" customFormat="1" x14ac:dyDescent="0.45">
      <c r="A14" s="124"/>
      <c r="B14" s="124"/>
      <c r="C14" s="124"/>
      <c r="M14"/>
      <c r="N14"/>
    </row>
    <row r="15" spans="1:14" x14ac:dyDescent="0.45">
      <c r="A15" s="125"/>
      <c r="B15" s="126"/>
      <c r="C15" s="126"/>
    </row>
    <row r="16" spans="1:14" x14ac:dyDescent="0.45">
      <c r="A16" s="125"/>
      <c r="B16" s="126"/>
      <c r="C16" s="126"/>
    </row>
  </sheetData>
  <mergeCells count="1">
    <mergeCell ref="A1:K1"/>
  </mergeCells>
  <pageMargins left="0.25" right="0.25" top="0.75" bottom="0.75" header="0.3" footer="0.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A3" sqref="A3"/>
    </sheetView>
  </sheetViews>
  <sheetFormatPr baseColWidth="10" defaultRowHeight="14.25" x14ac:dyDescent="0.45"/>
  <cols>
    <col min="1" max="1" width="40.59765625" bestFit="1" customWidth="1"/>
    <col min="4" max="4" width="12.265625" bestFit="1" customWidth="1"/>
    <col min="5" max="5" width="11.59765625" bestFit="1" customWidth="1"/>
    <col min="7" max="7" width="11.3984375" bestFit="1" customWidth="1"/>
  </cols>
  <sheetData>
    <row r="1" spans="1:8" x14ac:dyDescent="0.45">
      <c r="A1" s="43" t="s">
        <v>19</v>
      </c>
      <c r="B1" s="43"/>
      <c r="C1" s="43"/>
      <c r="D1" s="43"/>
      <c r="E1" s="43"/>
      <c r="F1" s="43"/>
      <c r="G1" s="43"/>
      <c r="H1" s="44"/>
    </row>
    <row r="2" spans="1:8" x14ac:dyDescent="0.45">
      <c r="A2" s="46"/>
      <c r="B2" s="58" t="s">
        <v>58</v>
      </c>
      <c r="C2" s="58" t="s">
        <v>61</v>
      </c>
      <c r="D2" s="58" t="s">
        <v>57</v>
      </c>
      <c r="E2" s="59" t="s">
        <v>62</v>
      </c>
      <c r="F2" s="59" t="s">
        <v>56</v>
      </c>
      <c r="G2" s="58" t="s">
        <v>55</v>
      </c>
      <c r="H2" s="59" t="s">
        <v>54</v>
      </c>
    </row>
    <row r="3" spans="1:8" ht="14.65" thickBot="1" x14ac:dyDescent="0.5">
      <c r="A3" s="133" t="s">
        <v>124</v>
      </c>
      <c r="B3" s="50"/>
      <c r="C3" s="45">
        <v>0</v>
      </c>
      <c r="D3" s="51">
        <v>0</v>
      </c>
      <c r="E3" s="47">
        <f t="shared" ref="E3" si="0">C3-D3</f>
        <v>0</v>
      </c>
      <c r="F3" s="45">
        <v>0</v>
      </c>
      <c r="G3" s="55">
        <v>500</v>
      </c>
      <c r="H3" s="47">
        <f>F3-G3</f>
        <v>-500</v>
      </c>
    </row>
    <row r="4" spans="1:8" ht="14.65" thickTop="1" x14ac:dyDescent="0.45">
      <c r="A4" s="52"/>
      <c r="B4" s="56" t="s">
        <v>53</v>
      </c>
      <c r="C4" s="57">
        <f t="shared" ref="C4:H4" si="1">SUM(C3:C3)</f>
        <v>0</v>
      </c>
      <c r="D4" s="53">
        <f t="shared" si="1"/>
        <v>0</v>
      </c>
      <c r="E4" s="98">
        <f t="shared" si="1"/>
        <v>0</v>
      </c>
      <c r="F4" s="57">
        <f t="shared" si="1"/>
        <v>0</v>
      </c>
      <c r="G4" s="53">
        <f t="shared" si="1"/>
        <v>500</v>
      </c>
      <c r="H4" s="98">
        <f t="shared" si="1"/>
        <v>-500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H5" sqref="H5"/>
    </sheetView>
  </sheetViews>
  <sheetFormatPr baseColWidth="10" defaultRowHeight="14.25" x14ac:dyDescent="0.45"/>
  <cols>
    <col min="1" max="1" width="40.59765625" bestFit="1" customWidth="1"/>
    <col min="4" max="4" width="12.265625" bestFit="1" customWidth="1"/>
    <col min="5" max="5" width="11.59765625" bestFit="1" customWidth="1"/>
    <col min="7" max="7" width="11.3984375" bestFit="1" customWidth="1"/>
  </cols>
  <sheetData>
    <row r="1" spans="1:8" x14ac:dyDescent="0.45">
      <c r="A1" s="43" t="s">
        <v>20</v>
      </c>
      <c r="B1" s="43"/>
      <c r="C1" s="43"/>
      <c r="D1" s="43"/>
      <c r="E1" s="43"/>
      <c r="F1" s="43"/>
      <c r="G1" s="43"/>
      <c r="H1" s="44"/>
    </row>
    <row r="2" spans="1:8" x14ac:dyDescent="0.45">
      <c r="A2" s="46"/>
      <c r="B2" s="58" t="s">
        <v>58</v>
      </c>
      <c r="C2" s="58" t="s">
        <v>61</v>
      </c>
      <c r="D2" s="58" t="s">
        <v>57</v>
      </c>
      <c r="E2" s="59" t="s">
        <v>62</v>
      </c>
      <c r="F2" s="59" t="s">
        <v>56</v>
      </c>
      <c r="G2" s="58" t="s">
        <v>55</v>
      </c>
      <c r="H2" s="59" t="s">
        <v>54</v>
      </c>
    </row>
    <row r="3" spans="1:8" x14ac:dyDescent="0.45">
      <c r="A3" s="60" t="s">
        <v>90</v>
      </c>
      <c r="B3" s="50"/>
      <c r="C3" s="45">
        <v>0</v>
      </c>
      <c r="D3" s="51">
        <v>0</v>
      </c>
      <c r="E3" s="47">
        <f t="shared" ref="E3:E4" si="0">C3-D3</f>
        <v>0</v>
      </c>
      <c r="F3" s="45">
        <v>0</v>
      </c>
      <c r="G3" s="55">
        <v>200</v>
      </c>
      <c r="H3" s="47">
        <f t="shared" ref="H3:H4" si="1">F3-G3</f>
        <v>-200</v>
      </c>
    </row>
    <row r="4" spans="1:8" ht="14.65" thickBot="1" x14ac:dyDescent="0.5">
      <c r="A4" s="60" t="s">
        <v>124</v>
      </c>
      <c r="B4" s="50"/>
      <c r="C4" s="45">
        <v>0</v>
      </c>
      <c r="D4" s="51">
        <v>0</v>
      </c>
      <c r="E4" s="47">
        <f t="shared" si="0"/>
        <v>0</v>
      </c>
      <c r="F4" s="45">
        <v>0</v>
      </c>
      <c r="G4" s="55">
        <v>300</v>
      </c>
      <c r="H4" s="47">
        <f t="shared" si="1"/>
        <v>-300</v>
      </c>
    </row>
    <row r="5" spans="1:8" ht="14.65" thickTop="1" x14ac:dyDescent="0.45">
      <c r="A5" s="52"/>
      <c r="B5" s="56" t="s">
        <v>53</v>
      </c>
      <c r="C5" s="57">
        <f t="shared" ref="C5:H5" si="2">SUM(C3:C4)</f>
        <v>0</v>
      </c>
      <c r="D5" s="53">
        <f t="shared" si="2"/>
        <v>0</v>
      </c>
      <c r="E5" s="98">
        <f t="shared" si="2"/>
        <v>0</v>
      </c>
      <c r="F5" s="57">
        <f t="shared" si="2"/>
        <v>0</v>
      </c>
      <c r="G5" s="53">
        <f t="shared" si="2"/>
        <v>500</v>
      </c>
      <c r="H5" s="98">
        <f t="shared" si="2"/>
        <v>-500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9" sqref="H9"/>
    </sheetView>
  </sheetViews>
  <sheetFormatPr baseColWidth="10" defaultRowHeight="14.25" x14ac:dyDescent="0.45"/>
  <cols>
    <col min="1" max="1" width="40.59765625" bestFit="1" customWidth="1"/>
    <col min="4" max="4" width="12.265625" bestFit="1" customWidth="1"/>
    <col min="5" max="5" width="11.59765625" bestFit="1" customWidth="1"/>
    <col min="7" max="7" width="11.3984375" bestFit="1" customWidth="1"/>
  </cols>
  <sheetData>
    <row r="1" spans="1:8" x14ac:dyDescent="0.45">
      <c r="A1" s="43" t="s">
        <v>21</v>
      </c>
      <c r="B1" s="43"/>
      <c r="C1" s="43"/>
      <c r="D1" s="43"/>
      <c r="E1" s="43"/>
      <c r="F1" s="43"/>
      <c r="G1" s="43"/>
      <c r="H1" s="44"/>
    </row>
    <row r="2" spans="1:8" x14ac:dyDescent="0.45">
      <c r="A2" s="46"/>
      <c r="B2" s="58" t="s">
        <v>58</v>
      </c>
      <c r="C2" s="58" t="s">
        <v>61</v>
      </c>
      <c r="D2" s="58" t="s">
        <v>57</v>
      </c>
      <c r="E2" s="59" t="s">
        <v>62</v>
      </c>
      <c r="F2" s="59" t="s">
        <v>56</v>
      </c>
      <c r="G2" s="58" t="s">
        <v>55</v>
      </c>
      <c r="H2" s="59" t="s">
        <v>54</v>
      </c>
    </row>
    <row r="3" spans="1:8" x14ac:dyDescent="0.45">
      <c r="A3" s="60" t="s">
        <v>97</v>
      </c>
      <c r="B3" s="50"/>
      <c r="C3" s="45">
        <v>0</v>
      </c>
      <c r="D3" s="51">
        <v>0</v>
      </c>
      <c r="E3" s="47">
        <f t="shared" ref="E3:E6" si="0">C3-D3</f>
        <v>0</v>
      </c>
      <c r="F3" s="45">
        <v>0</v>
      </c>
      <c r="G3" s="55">
        <v>1500</v>
      </c>
      <c r="H3" s="47">
        <f>F3-G3</f>
        <v>-1500</v>
      </c>
    </row>
    <row r="4" spans="1:8" x14ac:dyDescent="0.45">
      <c r="A4" s="60" t="s">
        <v>103</v>
      </c>
      <c r="B4" s="50">
        <v>1</v>
      </c>
      <c r="C4" s="45">
        <v>0</v>
      </c>
      <c r="D4" s="51">
        <v>0</v>
      </c>
      <c r="E4" s="47">
        <f t="shared" si="0"/>
        <v>0</v>
      </c>
      <c r="F4" s="45">
        <v>0</v>
      </c>
      <c r="G4" s="55">
        <v>600</v>
      </c>
      <c r="H4" s="47">
        <f>F4-G4</f>
        <v>-600</v>
      </c>
    </row>
    <row r="5" spans="1:8" x14ac:dyDescent="0.45">
      <c r="A5" s="60" t="s">
        <v>88</v>
      </c>
      <c r="B5" s="50">
        <v>1</v>
      </c>
      <c r="C5" s="45">
        <v>0</v>
      </c>
      <c r="D5" s="51">
        <v>0</v>
      </c>
      <c r="E5" s="47">
        <f t="shared" si="0"/>
        <v>0</v>
      </c>
      <c r="F5" s="45">
        <v>0</v>
      </c>
      <c r="G5" s="55">
        <v>0</v>
      </c>
      <c r="H5" s="47">
        <f t="shared" ref="H5:H6" si="1">F5-G5</f>
        <v>0</v>
      </c>
    </row>
    <row r="6" spans="1:8" x14ac:dyDescent="0.45">
      <c r="A6" s="60" t="s">
        <v>75</v>
      </c>
      <c r="B6" s="50">
        <v>1</v>
      </c>
      <c r="C6" s="45">
        <v>0</v>
      </c>
      <c r="D6" s="51">
        <v>0</v>
      </c>
      <c r="E6" s="47">
        <f t="shared" si="0"/>
        <v>0</v>
      </c>
      <c r="F6" s="45">
        <v>0</v>
      </c>
      <c r="G6" s="55">
        <v>0</v>
      </c>
      <c r="H6" s="47">
        <f t="shared" si="1"/>
        <v>0</v>
      </c>
    </row>
    <row r="7" spans="1:8" x14ac:dyDescent="0.45">
      <c r="A7" s="60" t="s">
        <v>76</v>
      </c>
      <c r="B7" s="50">
        <v>1</v>
      </c>
      <c r="C7" s="45">
        <v>0</v>
      </c>
      <c r="D7" s="51">
        <v>0</v>
      </c>
      <c r="E7" s="47">
        <f t="shared" ref="E7:E8" si="2">C7-D7</f>
        <v>0</v>
      </c>
      <c r="F7" s="45">
        <v>0</v>
      </c>
      <c r="G7" s="55">
        <v>300</v>
      </c>
      <c r="H7" s="47">
        <f t="shared" ref="H7:H8" si="3">F7-G7</f>
        <v>-300</v>
      </c>
    </row>
    <row r="8" spans="1:8" ht="14.65" thickBot="1" x14ac:dyDescent="0.5">
      <c r="A8" s="60" t="s">
        <v>96</v>
      </c>
      <c r="B8" s="50"/>
      <c r="C8" s="45">
        <v>0</v>
      </c>
      <c r="D8" s="51">
        <v>0</v>
      </c>
      <c r="E8" s="47">
        <f t="shared" si="2"/>
        <v>0</v>
      </c>
      <c r="F8" s="45">
        <v>0</v>
      </c>
      <c r="G8" s="55">
        <v>0</v>
      </c>
      <c r="H8" s="47">
        <f t="shared" si="3"/>
        <v>0</v>
      </c>
    </row>
    <row r="9" spans="1:8" ht="14.65" thickTop="1" x14ac:dyDescent="0.45">
      <c r="A9" s="52"/>
      <c r="B9" s="56" t="s">
        <v>53</v>
      </c>
      <c r="C9" s="57">
        <f t="shared" ref="C9:H9" si="4">SUM(C3:C8)</f>
        <v>0</v>
      </c>
      <c r="D9" s="53">
        <f t="shared" si="4"/>
        <v>0</v>
      </c>
      <c r="E9" s="98">
        <f t="shared" si="4"/>
        <v>0</v>
      </c>
      <c r="F9" s="57">
        <f t="shared" si="4"/>
        <v>0</v>
      </c>
      <c r="G9" s="53">
        <f t="shared" si="4"/>
        <v>2400</v>
      </c>
      <c r="H9" s="98">
        <f t="shared" si="4"/>
        <v>-2400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A6" sqref="A6"/>
    </sheetView>
  </sheetViews>
  <sheetFormatPr baseColWidth="10" defaultRowHeight="14.25" x14ac:dyDescent="0.45"/>
  <cols>
    <col min="1" max="1" width="44.3984375" bestFit="1" customWidth="1"/>
    <col min="4" max="4" width="12.265625" bestFit="1" customWidth="1"/>
    <col min="5" max="5" width="11.59765625" bestFit="1" customWidth="1"/>
    <col min="7" max="7" width="12.3984375" bestFit="1" customWidth="1"/>
    <col min="8" max="8" width="13.1328125" bestFit="1" customWidth="1"/>
  </cols>
  <sheetData>
    <row r="1" spans="1:8" x14ac:dyDescent="0.45">
      <c r="A1" s="43" t="s">
        <v>22</v>
      </c>
      <c r="B1" s="43"/>
      <c r="C1" s="43"/>
      <c r="D1" s="43"/>
      <c r="E1" s="43"/>
      <c r="F1" s="43"/>
      <c r="G1" s="43"/>
      <c r="H1" s="44"/>
    </row>
    <row r="2" spans="1:8" x14ac:dyDescent="0.45">
      <c r="A2" s="46"/>
      <c r="B2" s="58" t="s">
        <v>58</v>
      </c>
      <c r="C2" s="58" t="s">
        <v>61</v>
      </c>
      <c r="D2" s="58" t="s">
        <v>57</v>
      </c>
      <c r="E2" s="59" t="s">
        <v>62</v>
      </c>
      <c r="F2" s="59" t="s">
        <v>56</v>
      </c>
      <c r="G2" s="58" t="s">
        <v>55</v>
      </c>
      <c r="H2" s="59" t="s">
        <v>54</v>
      </c>
    </row>
    <row r="3" spans="1:8" x14ac:dyDescent="0.45">
      <c r="A3" s="60" t="s">
        <v>100</v>
      </c>
      <c r="B3" s="50"/>
      <c r="C3" s="45">
        <v>0</v>
      </c>
      <c r="D3" s="51">
        <v>0</v>
      </c>
      <c r="E3" s="47">
        <f t="shared" ref="E3:E4" si="0">C3-D3</f>
        <v>0</v>
      </c>
      <c r="F3" s="45">
        <v>0</v>
      </c>
      <c r="G3" s="55">
        <v>0</v>
      </c>
      <c r="H3" s="47">
        <f>F3-G3</f>
        <v>0</v>
      </c>
    </row>
    <row r="4" spans="1:8" ht="14.65" thickBot="1" x14ac:dyDescent="0.5">
      <c r="A4" s="69" t="s">
        <v>124</v>
      </c>
      <c r="B4" s="116"/>
      <c r="C4" s="117">
        <v>0</v>
      </c>
      <c r="D4" s="118">
        <v>0</v>
      </c>
      <c r="E4" s="47">
        <f t="shared" si="0"/>
        <v>0</v>
      </c>
      <c r="F4" s="117">
        <v>0</v>
      </c>
      <c r="G4" s="119">
        <v>500</v>
      </c>
      <c r="H4" s="47">
        <f t="shared" ref="H4" si="1">F4-G4</f>
        <v>-500</v>
      </c>
    </row>
    <row r="5" spans="1:8" ht="14.65" thickTop="1" x14ac:dyDescent="0.45">
      <c r="A5" s="52"/>
      <c r="B5" s="56" t="s">
        <v>53</v>
      </c>
      <c r="C5" s="98">
        <f t="shared" ref="C5:H5" si="2">SUM(C3:C4)</f>
        <v>0</v>
      </c>
      <c r="D5" s="98">
        <f t="shared" si="2"/>
        <v>0</v>
      </c>
      <c r="E5" s="98">
        <f t="shared" si="2"/>
        <v>0</v>
      </c>
      <c r="F5" s="98">
        <f t="shared" si="2"/>
        <v>0</v>
      </c>
      <c r="G5" s="98">
        <f t="shared" si="2"/>
        <v>500</v>
      </c>
      <c r="H5" s="98">
        <f t="shared" si="2"/>
        <v>-500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12" sqref="H12"/>
    </sheetView>
  </sheetViews>
  <sheetFormatPr baseColWidth="10" defaultRowHeight="14.25" x14ac:dyDescent="0.45"/>
  <cols>
    <col min="1" max="1" width="38.1328125" bestFit="1" customWidth="1"/>
    <col min="2" max="2" width="10" bestFit="1" customWidth="1"/>
    <col min="3" max="3" width="12.86328125" bestFit="1" customWidth="1"/>
    <col min="4" max="4" width="13.73046875" bestFit="1" customWidth="1"/>
    <col min="5" max="5" width="14.86328125" bestFit="1" customWidth="1"/>
    <col min="6" max="6" width="12.73046875" bestFit="1" customWidth="1"/>
    <col min="7" max="7" width="14" bestFit="1" customWidth="1"/>
    <col min="8" max="8" width="13.1328125" bestFit="1" customWidth="1"/>
  </cols>
  <sheetData>
    <row r="1" spans="1:8" x14ac:dyDescent="0.45">
      <c r="A1" s="43" t="s">
        <v>59</v>
      </c>
      <c r="B1" s="43"/>
      <c r="C1" s="43"/>
      <c r="D1" s="43"/>
      <c r="E1" s="43"/>
      <c r="F1" s="43"/>
      <c r="G1" s="43"/>
      <c r="H1" s="44"/>
    </row>
    <row r="2" spans="1:8" x14ac:dyDescent="0.45">
      <c r="A2" s="46"/>
      <c r="B2" s="58" t="s">
        <v>58</v>
      </c>
      <c r="C2" s="58" t="s">
        <v>61</v>
      </c>
      <c r="D2" s="58" t="s">
        <v>57</v>
      </c>
      <c r="E2" s="59" t="s">
        <v>62</v>
      </c>
      <c r="F2" s="59" t="s">
        <v>56</v>
      </c>
      <c r="G2" s="58" t="s">
        <v>55</v>
      </c>
      <c r="H2" s="59" t="s">
        <v>54</v>
      </c>
    </row>
    <row r="3" spans="1:8" x14ac:dyDescent="0.45">
      <c r="A3" s="46" t="s">
        <v>63</v>
      </c>
      <c r="B3" s="50"/>
      <c r="C3" s="45">
        <v>0</v>
      </c>
      <c r="D3" s="51">
        <v>0</v>
      </c>
      <c r="E3" s="47">
        <f t="shared" ref="E3:E11" si="0">C3-D3</f>
        <v>0</v>
      </c>
      <c r="F3" s="45">
        <v>0</v>
      </c>
      <c r="G3" s="55">
        <v>0</v>
      </c>
      <c r="H3" s="47">
        <f>F3-G3</f>
        <v>0</v>
      </c>
    </row>
    <row r="4" spans="1:8" x14ac:dyDescent="0.45">
      <c r="A4" s="60" t="s">
        <v>64</v>
      </c>
      <c r="B4" s="50"/>
      <c r="C4" s="45">
        <v>0</v>
      </c>
      <c r="D4" s="51">
        <v>0</v>
      </c>
      <c r="E4" s="47">
        <f t="shared" si="0"/>
        <v>0</v>
      </c>
      <c r="F4" s="45">
        <v>0</v>
      </c>
      <c r="G4" s="55">
        <v>50</v>
      </c>
      <c r="H4" s="47">
        <f t="shared" ref="H4:H11" si="1">F4-G4</f>
        <v>-50</v>
      </c>
    </row>
    <row r="5" spans="1:8" x14ac:dyDescent="0.45">
      <c r="A5" s="60" t="s">
        <v>65</v>
      </c>
      <c r="B5" s="50">
        <v>2</v>
      </c>
      <c r="C5" s="45">
        <v>0</v>
      </c>
      <c r="D5" s="51">
        <v>0</v>
      </c>
      <c r="E5" s="47">
        <f t="shared" si="0"/>
        <v>0</v>
      </c>
      <c r="F5" s="45">
        <v>0</v>
      </c>
      <c r="G5" s="55">
        <v>500</v>
      </c>
      <c r="H5" s="47">
        <f t="shared" si="1"/>
        <v>-500</v>
      </c>
    </row>
    <row r="6" spans="1:8" x14ac:dyDescent="0.45">
      <c r="A6" s="60" t="s">
        <v>66</v>
      </c>
      <c r="B6" s="50">
        <v>1</v>
      </c>
      <c r="C6" s="45">
        <v>0</v>
      </c>
      <c r="D6" s="51">
        <v>0</v>
      </c>
      <c r="E6" s="47">
        <f t="shared" si="0"/>
        <v>0</v>
      </c>
      <c r="F6" s="45">
        <v>0</v>
      </c>
      <c r="G6" s="55">
        <v>35</v>
      </c>
      <c r="H6" s="47">
        <f t="shared" si="1"/>
        <v>-35</v>
      </c>
    </row>
    <row r="7" spans="1:8" x14ac:dyDescent="0.45">
      <c r="A7" s="60" t="s">
        <v>67</v>
      </c>
      <c r="B7" s="50">
        <v>1</v>
      </c>
      <c r="C7" s="45">
        <v>0</v>
      </c>
      <c r="D7" s="51">
        <v>0</v>
      </c>
      <c r="E7" s="47">
        <f t="shared" si="0"/>
        <v>0</v>
      </c>
      <c r="F7" s="45">
        <v>0</v>
      </c>
      <c r="G7" s="55">
        <v>0</v>
      </c>
      <c r="H7" s="47">
        <f t="shared" si="1"/>
        <v>0</v>
      </c>
    </row>
    <row r="8" spans="1:8" x14ac:dyDescent="0.45">
      <c r="A8" s="60" t="s">
        <v>68</v>
      </c>
      <c r="B8" s="50"/>
      <c r="C8" s="45">
        <v>0</v>
      </c>
      <c r="D8" s="51">
        <v>300</v>
      </c>
      <c r="E8" s="47">
        <f t="shared" si="0"/>
        <v>-300</v>
      </c>
      <c r="F8" s="45">
        <v>0</v>
      </c>
      <c r="G8" s="55">
        <v>600</v>
      </c>
      <c r="H8" s="47">
        <f t="shared" si="1"/>
        <v>-600</v>
      </c>
    </row>
    <row r="9" spans="1:8" x14ac:dyDescent="0.45">
      <c r="A9" s="68" t="s">
        <v>95</v>
      </c>
      <c r="B9" s="50"/>
      <c r="C9" s="45">
        <v>0</v>
      </c>
      <c r="D9" s="51">
        <v>0</v>
      </c>
      <c r="E9" s="47">
        <f t="shared" si="0"/>
        <v>0</v>
      </c>
      <c r="F9" s="45">
        <v>0</v>
      </c>
      <c r="G9" s="55">
        <v>0</v>
      </c>
      <c r="H9" s="47">
        <f t="shared" si="1"/>
        <v>0</v>
      </c>
    </row>
    <row r="10" spans="1:8" x14ac:dyDescent="0.45">
      <c r="A10" s="115" t="s">
        <v>92</v>
      </c>
      <c r="B10" s="50"/>
      <c r="C10" s="45">
        <v>0</v>
      </c>
      <c r="D10" s="51">
        <v>0</v>
      </c>
      <c r="E10" s="47">
        <f t="shared" si="0"/>
        <v>0</v>
      </c>
      <c r="F10" s="45">
        <v>0</v>
      </c>
      <c r="G10" s="55">
        <v>500</v>
      </c>
      <c r="H10" s="47">
        <f t="shared" si="1"/>
        <v>-500</v>
      </c>
    </row>
    <row r="11" spans="1:8" ht="14.65" thickBot="1" x14ac:dyDescent="0.5">
      <c r="A11" s="46" t="s">
        <v>77</v>
      </c>
      <c r="B11" s="50"/>
      <c r="C11" s="45">
        <v>0</v>
      </c>
      <c r="D11" s="51">
        <v>0</v>
      </c>
      <c r="E11" s="47">
        <f t="shared" si="0"/>
        <v>0</v>
      </c>
      <c r="F11" s="45">
        <v>0</v>
      </c>
      <c r="G11" s="55">
        <v>1000</v>
      </c>
      <c r="H11" s="47">
        <f t="shared" si="1"/>
        <v>-1000</v>
      </c>
    </row>
    <row r="12" spans="1:8" s="54" customFormat="1" ht="14.65" thickTop="1" x14ac:dyDescent="0.45">
      <c r="A12" s="52"/>
      <c r="B12" s="56" t="s">
        <v>53</v>
      </c>
      <c r="C12" s="57">
        <f t="shared" ref="C12:H12" si="2">SUM(C3:C11)</f>
        <v>0</v>
      </c>
      <c r="D12" s="53">
        <f t="shared" si="2"/>
        <v>300</v>
      </c>
      <c r="E12" s="98">
        <f t="shared" si="2"/>
        <v>-300</v>
      </c>
      <c r="F12" s="57">
        <f t="shared" si="2"/>
        <v>0</v>
      </c>
      <c r="G12" s="53">
        <f t="shared" si="2"/>
        <v>2685</v>
      </c>
      <c r="H12" s="98">
        <f t="shared" si="2"/>
        <v>-2685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C1" zoomScaleNormal="100" workbookViewId="0">
      <pane ySplit="1" topLeftCell="A2" activePane="bottomLeft" state="frozen"/>
      <selection pane="bottomLeft" activeCell="N19" sqref="N19"/>
    </sheetView>
  </sheetViews>
  <sheetFormatPr baseColWidth="10" defaultRowHeight="14.25" x14ac:dyDescent="0.45"/>
  <cols>
    <col min="1" max="1" width="7.796875" customWidth="1"/>
    <col min="2" max="2" width="17.59765625" customWidth="1"/>
    <col min="5" max="5" width="12.19921875" customWidth="1"/>
    <col min="6" max="6" width="13.3984375" bestFit="1" customWidth="1"/>
    <col min="8" max="8" width="15.86328125" customWidth="1"/>
    <col min="9" max="9" width="15.3984375" customWidth="1"/>
    <col min="10" max="10" width="15.86328125" customWidth="1"/>
    <col min="11" max="11" width="17.86328125" customWidth="1"/>
    <col min="12" max="12" width="16.86328125" customWidth="1"/>
    <col min="13" max="13" width="15.86328125" customWidth="1"/>
    <col min="15" max="15" width="13.1328125" bestFit="1" customWidth="1"/>
    <col min="16" max="16" width="13.265625" bestFit="1" customWidth="1"/>
  </cols>
  <sheetData>
    <row r="1" spans="1:13" ht="15.75" thickBot="1" x14ac:dyDescent="0.5">
      <c r="A1" s="145" t="s">
        <v>86</v>
      </c>
      <c r="B1" s="145"/>
      <c r="C1" s="145"/>
      <c r="D1" s="145"/>
      <c r="E1" s="145"/>
      <c r="F1" s="145"/>
      <c r="G1" s="146"/>
      <c r="H1" s="84" t="s">
        <v>0</v>
      </c>
      <c r="I1" s="84" t="s">
        <v>1</v>
      </c>
      <c r="J1" s="84" t="s">
        <v>2</v>
      </c>
      <c r="K1" s="84" t="s">
        <v>3</v>
      </c>
      <c r="L1" s="85" t="s">
        <v>4</v>
      </c>
      <c r="M1" s="86" t="s">
        <v>5</v>
      </c>
    </row>
    <row r="2" spans="1:13" x14ac:dyDescent="0.45">
      <c r="A2" s="142" t="s">
        <v>6</v>
      </c>
      <c r="B2" s="142"/>
      <c r="C2" s="142"/>
      <c r="D2" s="142"/>
      <c r="E2" s="143"/>
      <c r="F2" s="143"/>
      <c r="G2" s="143"/>
      <c r="H2" s="143"/>
      <c r="I2" s="143"/>
      <c r="J2" s="143"/>
      <c r="K2" s="143"/>
      <c r="L2" s="143"/>
      <c r="M2" s="143"/>
    </row>
    <row r="3" spans="1:13" x14ac:dyDescent="0.45">
      <c r="A3" s="2"/>
      <c r="B3" s="3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45">
      <c r="A4" s="1"/>
      <c r="B4" s="4"/>
      <c r="C4" s="5" t="s">
        <v>8</v>
      </c>
      <c r="D4" s="5"/>
      <c r="E4" s="5"/>
      <c r="F4" s="6"/>
      <c r="G4" s="7"/>
      <c r="H4" s="8"/>
      <c r="I4" s="9"/>
      <c r="J4" s="156"/>
      <c r="K4" s="102"/>
      <c r="L4" s="10"/>
      <c r="M4" s="103"/>
    </row>
    <row r="5" spans="1:13" x14ac:dyDescent="0.45">
      <c r="A5" s="1"/>
      <c r="B5" s="11" t="s">
        <v>115</v>
      </c>
      <c r="C5" s="5"/>
      <c r="D5" s="144" t="s">
        <v>60</v>
      </c>
      <c r="E5" s="144"/>
      <c r="F5" s="6"/>
      <c r="G5" s="12"/>
      <c r="H5" s="13">
        <v>0</v>
      </c>
      <c r="I5" s="61">
        <v>0</v>
      </c>
      <c r="J5" s="99">
        <f t="shared" ref="J5:J15" si="0">H5-I5</f>
        <v>0</v>
      </c>
      <c r="K5" s="13">
        <v>0</v>
      </c>
      <c r="L5" s="62">
        <v>68250</v>
      </c>
      <c r="M5" s="94">
        <f>L5-K5</f>
        <v>68250</v>
      </c>
    </row>
    <row r="6" spans="1:13" x14ac:dyDescent="0.45">
      <c r="A6" s="1"/>
      <c r="B6" s="11">
        <v>4110</v>
      </c>
      <c r="C6" s="5"/>
      <c r="D6" s="5" t="s">
        <v>9</v>
      </c>
      <c r="E6" s="5"/>
      <c r="F6" s="6"/>
      <c r="G6" s="12"/>
      <c r="H6" s="13">
        <v>0</v>
      </c>
      <c r="I6" s="61">
        <v>0</v>
      </c>
      <c r="J6" s="99">
        <f t="shared" si="0"/>
        <v>0</v>
      </c>
      <c r="K6" s="13">
        <v>0</v>
      </c>
      <c r="L6" s="62">
        <v>18000</v>
      </c>
      <c r="M6" s="94">
        <f t="shared" ref="M6:M15" si="1">L6-K6</f>
        <v>18000</v>
      </c>
    </row>
    <row r="7" spans="1:13" x14ac:dyDescent="0.45">
      <c r="A7" s="1"/>
      <c r="B7" s="11">
        <v>4930</v>
      </c>
      <c r="C7" s="5"/>
      <c r="D7" s="5" t="s">
        <v>10</v>
      </c>
      <c r="E7" s="5"/>
      <c r="F7" s="6"/>
      <c r="G7" s="12"/>
      <c r="H7" s="13">
        <v>0</v>
      </c>
      <c r="I7" s="61">
        <v>0</v>
      </c>
      <c r="J7" s="99">
        <f t="shared" si="0"/>
        <v>0</v>
      </c>
      <c r="K7" s="13">
        <v>0</v>
      </c>
      <c r="L7" s="63">
        <v>500</v>
      </c>
      <c r="M7" s="94">
        <f t="shared" si="1"/>
        <v>500</v>
      </c>
    </row>
    <row r="8" spans="1:13" x14ac:dyDescent="0.45">
      <c r="A8" s="1"/>
      <c r="B8" s="11">
        <v>4950</v>
      </c>
      <c r="C8" s="5"/>
      <c r="D8" s="5" t="s">
        <v>11</v>
      </c>
      <c r="E8" s="5"/>
      <c r="F8" s="6"/>
      <c r="G8" s="12"/>
      <c r="H8" s="13">
        <v>0</v>
      </c>
      <c r="I8" s="61">
        <v>0</v>
      </c>
      <c r="J8" s="99">
        <f t="shared" si="0"/>
        <v>0</v>
      </c>
      <c r="K8" s="13">
        <v>0</v>
      </c>
      <c r="L8" s="63">
        <v>500</v>
      </c>
      <c r="M8" s="94">
        <f t="shared" si="1"/>
        <v>500</v>
      </c>
    </row>
    <row r="9" spans="1:13" x14ac:dyDescent="0.45">
      <c r="A9" s="1"/>
      <c r="B9" s="11">
        <v>4640</v>
      </c>
      <c r="C9" s="5"/>
      <c r="D9" s="5" t="s">
        <v>141</v>
      </c>
      <c r="E9" s="5"/>
      <c r="F9" s="6"/>
      <c r="G9" s="12"/>
      <c r="H9" s="13">
        <v>0</v>
      </c>
      <c r="I9" s="61">
        <v>0</v>
      </c>
      <c r="J9" s="99">
        <f t="shared" ref="J9:J11" si="2">H9-I9</f>
        <v>0</v>
      </c>
      <c r="K9" s="13">
        <v>0</v>
      </c>
      <c r="L9" s="63">
        <v>1500</v>
      </c>
      <c r="M9" s="94">
        <f t="shared" ref="M9:M11" si="3">L9-K9</f>
        <v>1500</v>
      </c>
    </row>
    <row r="10" spans="1:13" x14ac:dyDescent="0.45">
      <c r="A10" s="1"/>
      <c r="B10" s="11">
        <v>4943</v>
      </c>
      <c r="C10" s="5"/>
      <c r="D10" s="5" t="s">
        <v>111</v>
      </c>
      <c r="E10" s="5"/>
      <c r="F10" s="6"/>
      <c r="G10" s="12"/>
      <c r="H10" s="13">
        <v>0</v>
      </c>
      <c r="I10" s="61">
        <v>0</v>
      </c>
      <c r="J10" s="99">
        <f t="shared" si="2"/>
        <v>0</v>
      </c>
      <c r="K10" s="13">
        <v>0</v>
      </c>
      <c r="L10" s="63">
        <v>500</v>
      </c>
      <c r="M10" s="94">
        <f t="shared" si="3"/>
        <v>500</v>
      </c>
    </row>
    <row r="11" spans="1:13" x14ac:dyDescent="0.45">
      <c r="A11" s="1"/>
      <c r="B11" s="11">
        <v>4944</v>
      </c>
      <c r="C11" s="5"/>
      <c r="D11" s="5" t="s">
        <v>112</v>
      </c>
      <c r="E11" s="5"/>
      <c r="F11" s="6"/>
      <c r="G11" s="12"/>
      <c r="H11" s="13">
        <v>0</v>
      </c>
      <c r="I11" s="61">
        <v>0</v>
      </c>
      <c r="J11" s="99">
        <f t="shared" si="2"/>
        <v>0</v>
      </c>
      <c r="K11" s="13">
        <v>0</v>
      </c>
      <c r="L11" s="63">
        <v>500</v>
      </c>
      <c r="M11" s="94">
        <f t="shared" si="3"/>
        <v>500</v>
      </c>
    </row>
    <row r="12" spans="1:13" x14ac:dyDescent="0.45">
      <c r="A12" s="1"/>
      <c r="B12" s="11">
        <v>4945</v>
      </c>
      <c r="C12" s="5"/>
      <c r="D12" s="5" t="s">
        <v>113</v>
      </c>
      <c r="E12" s="5"/>
      <c r="F12" s="6"/>
      <c r="G12" s="12"/>
      <c r="H12" s="13">
        <v>0</v>
      </c>
      <c r="I12" s="61">
        <v>0</v>
      </c>
      <c r="J12" s="99">
        <f t="shared" si="0"/>
        <v>0</v>
      </c>
      <c r="K12" s="13">
        <v>0</v>
      </c>
      <c r="L12" s="63">
        <f>'Schulungen &amp; Konferenzen'!G22</f>
        <v>3000</v>
      </c>
      <c r="M12" s="94">
        <f t="shared" si="1"/>
        <v>3000</v>
      </c>
    </row>
    <row r="13" spans="1:13" x14ac:dyDescent="0.45">
      <c r="A13" s="1"/>
      <c r="B13" s="11">
        <v>4946</v>
      </c>
      <c r="C13" s="5"/>
      <c r="D13" s="5" t="s">
        <v>114</v>
      </c>
      <c r="E13" s="5"/>
      <c r="F13" s="6"/>
      <c r="G13" s="12"/>
      <c r="H13" s="13">
        <v>0</v>
      </c>
      <c r="I13" s="61">
        <v>0</v>
      </c>
      <c r="J13" s="99">
        <f t="shared" si="0"/>
        <v>0</v>
      </c>
      <c r="K13" s="13">
        <v>0</v>
      </c>
      <c r="L13" s="63">
        <f>'Schulungen &amp; Konferenzen'!G12</f>
        <v>5000</v>
      </c>
      <c r="M13" s="94">
        <f t="shared" si="1"/>
        <v>5000</v>
      </c>
    </row>
    <row r="14" spans="1:13" x14ac:dyDescent="0.45">
      <c r="A14" s="1"/>
      <c r="B14" s="11">
        <v>4989</v>
      </c>
      <c r="C14" s="5"/>
      <c r="D14" s="5" t="s">
        <v>12</v>
      </c>
      <c r="E14" s="5"/>
      <c r="F14" s="6"/>
      <c r="G14" s="12"/>
      <c r="H14" s="13">
        <v>0</v>
      </c>
      <c r="I14" s="61">
        <v>0</v>
      </c>
      <c r="J14" s="99">
        <f>H14-I14</f>
        <v>0</v>
      </c>
      <c r="K14" s="13">
        <v>0</v>
      </c>
      <c r="L14" s="63">
        <v>4000</v>
      </c>
      <c r="M14" s="94">
        <f t="shared" si="1"/>
        <v>4000</v>
      </c>
    </row>
    <row r="15" spans="1:13" x14ac:dyDescent="0.45">
      <c r="A15" s="1"/>
      <c r="B15" s="11">
        <v>4909</v>
      </c>
      <c r="C15" s="5"/>
      <c r="D15" s="5" t="s">
        <v>13</v>
      </c>
      <c r="E15" s="5"/>
      <c r="F15" s="15"/>
      <c r="G15" s="12"/>
      <c r="H15" s="13">
        <v>0</v>
      </c>
      <c r="I15" s="61">
        <v>0</v>
      </c>
      <c r="J15" s="99">
        <f t="shared" si="0"/>
        <v>0</v>
      </c>
      <c r="K15" s="13">
        <v>0</v>
      </c>
      <c r="L15" s="63">
        <v>0</v>
      </c>
      <c r="M15" s="94">
        <f t="shared" si="1"/>
        <v>0</v>
      </c>
    </row>
    <row r="16" spans="1:13" x14ac:dyDescent="0.45">
      <c r="A16" s="1"/>
      <c r="B16" s="87"/>
      <c r="C16" s="88" t="s">
        <v>7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</row>
    <row r="17" spans="1:13" x14ac:dyDescent="0.45">
      <c r="A17" s="1"/>
      <c r="B17" s="16" t="s">
        <v>116</v>
      </c>
      <c r="C17" s="5"/>
      <c r="D17" s="5" t="s">
        <v>14</v>
      </c>
      <c r="E17" s="5"/>
      <c r="F17" s="17"/>
      <c r="G17" s="12"/>
      <c r="H17" s="13">
        <v>0</v>
      </c>
      <c r="I17" s="61">
        <f>Finanzen!D5</f>
        <v>0</v>
      </c>
      <c r="J17" s="99">
        <f t="shared" ref="J17:J28" si="4">H17-I17</f>
        <v>0</v>
      </c>
      <c r="K17" s="13">
        <v>0</v>
      </c>
      <c r="L17" s="63">
        <f>Finanzen!G5</f>
        <v>1400</v>
      </c>
      <c r="M17" s="94">
        <f>L17-K17</f>
        <v>1400</v>
      </c>
    </row>
    <row r="18" spans="1:13" x14ac:dyDescent="0.45">
      <c r="A18" s="1"/>
      <c r="B18" s="16">
        <v>4961</v>
      </c>
      <c r="C18" s="5"/>
      <c r="D18" s="5" t="s">
        <v>15</v>
      </c>
      <c r="E18" s="5"/>
      <c r="F18" s="17"/>
      <c r="G18" s="12"/>
      <c r="H18" s="13">
        <v>0</v>
      </c>
      <c r="I18" s="63">
        <f>Hochschulpolitik!D8</f>
        <v>0</v>
      </c>
      <c r="J18" s="99">
        <f t="shared" si="4"/>
        <v>0</v>
      </c>
      <c r="K18" s="13">
        <v>0</v>
      </c>
      <c r="L18" s="63">
        <f>Hochschulpolitik!G8</f>
        <v>3500</v>
      </c>
      <c r="M18" s="94">
        <f t="shared" ref="M18:M28" si="5">L18-K18</f>
        <v>3500</v>
      </c>
    </row>
    <row r="19" spans="1:13" x14ac:dyDescent="0.45">
      <c r="A19" s="1"/>
      <c r="B19" s="16">
        <v>4962</v>
      </c>
      <c r="C19" s="5"/>
      <c r="D19" s="5" t="s">
        <v>16</v>
      </c>
      <c r="E19" s="5"/>
      <c r="F19" s="6"/>
      <c r="G19" s="12"/>
      <c r="H19" s="13">
        <v>0</v>
      </c>
      <c r="I19" s="63">
        <f>Internationales!D6</f>
        <v>0</v>
      </c>
      <c r="J19" s="99">
        <f t="shared" si="4"/>
        <v>0</v>
      </c>
      <c r="K19" s="13">
        <v>0</v>
      </c>
      <c r="L19" s="63">
        <f>Internationales!G6</f>
        <v>1050</v>
      </c>
      <c r="M19" s="94">
        <f t="shared" si="5"/>
        <v>1050</v>
      </c>
    </row>
    <row r="20" spans="1:13" x14ac:dyDescent="0.45">
      <c r="A20" s="1"/>
      <c r="B20" s="16">
        <v>4963</v>
      </c>
      <c r="C20" s="5"/>
      <c r="D20" s="5" t="s">
        <v>17</v>
      </c>
      <c r="E20" s="5"/>
      <c r="F20" s="6"/>
      <c r="G20" s="12"/>
      <c r="H20" s="13">
        <v>0</v>
      </c>
      <c r="I20" s="63">
        <f>Kultur!D8</f>
        <v>6350</v>
      </c>
      <c r="J20" s="99">
        <f t="shared" si="4"/>
        <v>-6350</v>
      </c>
      <c r="K20" s="13">
        <v>0</v>
      </c>
      <c r="L20" s="63">
        <f>Kultur!G8</f>
        <v>17000</v>
      </c>
      <c r="M20" s="94">
        <f t="shared" si="5"/>
        <v>17000</v>
      </c>
    </row>
    <row r="21" spans="1:13" x14ac:dyDescent="0.45">
      <c r="A21" s="1"/>
      <c r="B21" s="16">
        <v>4964</v>
      </c>
      <c r="C21" s="5"/>
      <c r="D21" s="5" t="s">
        <v>18</v>
      </c>
      <c r="E21" s="5"/>
      <c r="F21" s="6"/>
      <c r="G21" s="12"/>
      <c r="H21" s="13">
        <v>0</v>
      </c>
      <c r="I21" s="63">
        <f>Öffentlichkeitsarbeit!D8</f>
        <v>600</v>
      </c>
      <c r="J21" s="99">
        <f t="shared" si="4"/>
        <v>-600</v>
      </c>
      <c r="K21" s="13">
        <v>0</v>
      </c>
      <c r="L21" s="63">
        <f>Öffentlichkeitsarbeit!G8</f>
        <v>4700</v>
      </c>
      <c r="M21" s="94">
        <f t="shared" si="5"/>
        <v>4700</v>
      </c>
    </row>
    <row r="22" spans="1:13" x14ac:dyDescent="0.45">
      <c r="A22" s="1"/>
      <c r="B22" s="16">
        <v>4965</v>
      </c>
      <c r="C22" s="5"/>
      <c r="D22" s="5" t="s">
        <v>19</v>
      </c>
      <c r="E22" s="5"/>
      <c r="F22" s="6"/>
      <c r="G22" s="12"/>
      <c r="H22" s="13">
        <v>0</v>
      </c>
      <c r="I22" s="63">
        <f>Qualitätsmanagement!D4</f>
        <v>0</v>
      </c>
      <c r="J22" s="99">
        <f t="shared" si="4"/>
        <v>0</v>
      </c>
      <c r="K22" s="13">
        <v>0</v>
      </c>
      <c r="L22" s="63">
        <f>Qualitätsmanagement!G4</f>
        <v>500</v>
      </c>
      <c r="M22" s="94">
        <f t="shared" si="5"/>
        <v>500</v>
      </c>
    </row>
    <row r="23" spans="1:13" x14ac:dyDescent="0.45">
      <c r="A23" s="1"/>
      <c r="B23" s="16">
        <v>4966</v>
      </c>
      <c r="C23" s="5"/>
      <c r="D23" s="5" t="s">
        <v>20</v>
      </c>
      <c r="E23" s="5"/>
      <c r="F23" s="6"/>
      <c r="G23" s="12"/>
      <c r="H23" s="13">
        <v>0</v>
      </c>
      <c r="I23" s="61">
        <f>Soziales!D5</f>
        <v>0</v>
      </c>
      <c r="J23" s="99">
        <f t="shared" si="4"/>
        <v>0</v>
      </c>
      <c r="K23" s="13">
        <v>0</v>
      </c>
      <c r="L23" s="63">
        <f>Soziales!G5</f>
        <v>500</v>
      </c>
      <c r="M23" s="94">
        <f t="shared" si="5"/>
        <v>500</v>
      </c>
    </row>
    <row r="24" spans="1:13" x14ac:dyDescent="0.45">
      <c r="A24" s="1"/>
      <c r="B24" s="16">
        <v>4967</v>
      </c>
      <c r="C24" s="5"/>
      <c r="D24" s="5" t="s">
        <v>21</v>
      </c>
      <c r="E24" s="5"/>
      <c r="F24" s="6"/>
      <c r="G24" s="12"/>
      <c r="H24" s="13">
        <v>0</v>
      </c>
      <c r="I24" s="63">
        <f>Sport!D9</f>
        <v>0</v>
      </c>
      <c r="J24" s="99">
        <f t="shared" si="4"/>
        <v>0</v>
      </c>
      <c r="K24" s="13">
        <v>0</v>
      </c>
      <c r="L24" s="63">
        <f>Sport!G9</f>
        <v>2400</v>
      </c>
      <c r="M24" s="94">
        <f t="shared" si="5"/>
        <v>2400</v>
      </c>
    </row>
    <row r="25" spans="1:13" x14ac:dyDescent="0.45">
      <c r="A25" s="1"/>
      <c r="B25" s="16">
        <v>4968</v>
      </c>
      <c r="C25" s="5"/>
      <c r="D25" s="5" t="s">
        <v>22</v>
      </c>
      <c r="E25" s="5"/>
      <c r="F25" s="6"/>
      <c r="G25" s="12"/>
      <c r="H25" s="13">
        <v>0</v>
      </c>
      <c r="I25" s="63">
        <f>Studium!D5</f>
        <v>0</v>
      </c>
      <c r="J25" s="99">
        <f t="shared" si="4"/>
        <v>0</v>
      </c>
      <c r="K25" s="13">
        <v>0</v>
      </c>
      <c r="L25" s="63">
        <f>Studium!G5</f>
        <v>500</v>
      </c>
      <c r="M25" s="94">
        <f t="shared" si="5"/>
        <v>500</v>
      </c>
    </row>
    <row r="26" spans="1:13" x14ac:dyDescent="0.45">
      <c r="A26" s="1"/>
      <c r="B26" s="16">
        <v>4969</v>
      </c>
      <c r="C26" s="5"/>
      <c r="D26" s="5" t="s">
        <v>23</v>
      </c>
      <c r="E26" s="5"/>
      <c r="F26" s="6"/>
      <c r="G26" s="12"/>
      <c r="H26" s="13">
        <v>0</v>
      </c>
      <c r="I26" s="63">
        <f>Verwaltung!D12</f>
        <v>300</v>
      </c>
      <c r="J26" s="99">
        <f t="shared" si="4"/>
        <v>-300</v>
      </c>
      <c r="K26" s="13">
        <v>0</v>
      </c>
      <c r="L26" s="63">
        <f>Verwaltung!G12</f>
        <v>2685</v>
      </c>
      <c r="M26" s="94">
        <f t="shared" si="5"/>
        <v>2685</v>
      </c>
    </row>
    <row r="27" spans="1:13" x14ac:dyDescent="0.45">
      <c r="A27" s="2"/>
      <c r="B27" s="18"/>
      <c r="C27" s="18" t="s">
        <v>24</v>
      </c>
      <c r="D27" s="18"/>
      <c r="E27" s="18"/>
      <c r="F27" s="18"/>
      <c r="G27" s="12"/>
      <c r="H27" s="13">
        <v>0</v>
      </c>
      <c r="I27" s="61">
        <v>0</v>
      </c>
      <c r="J27" s="99">
        <v>0</v>
      </c>
      <c r="K27" s="13">
        <v>0</v>
      </c>
      <c r="L27" s="63">
        <v>0</v>
      </c>
      <c r="M27" s="94">
        <f t="shared" si="5"/>
        <v>0</v>
      </c>
    </row>
    <row r="28" spans="1:13" x14ac:dyDescent="0.45">
      <c r="A28" s="2"/>
      <c r="B28" s="16"/>
      <c r="C28" s="16" t="s">
        <v>25</v>
      </c>
      <c r="D28" s="16"/>
      <c r="E28" s="16"/>
      <c r="F28" s="16"/>
      <c r="G28" s="12"/>
      <c r="H28" s="13">
        <v>0</v>
      </c>
      <c r="I28" s="61">
        <v>0</v>
      </c>
      <c r="J28" s="99">
        <f t="shared" si="4"/>
        <v>0</v>
      </c>
      <c r="K28" s="13">
        <v>0</v>
      </c>
      <c r="L28" s="63">
        <v>0</v>
      </c>
      <c r="M28" s="94">
        <f t="shared" si="5"/>
        <v>0</v>
      </c>
    </row>
    <row r="29" spans="1:13" x14ac:dyDescent="0.45">
      <c r="A29" s="2"/>
      <c r="B29" s="19" t="s">
        <v>26</v>
      </c>
      <c r="C29" s="20"/>
      <c r="D29" s="20"/>
      <c r="E29" s="20"/>
      <c r="F29" s="3"/>
      <c r="G29" s="3"/>
      <c r="H29" s="3"/>
      <c r="I29" s="3"/>
      <c r="J29" s="89"/>
      <c r="K29" s="3"/>
      <c r="L29" s="3"/>
      <c r="M29" s="89"/>
    </row>
    <row r="30" spans="1:13" x14ac:dyDescent="0.45">
      <c r="A30" s="1"/>
      <c r="B30" s="16"/>
      <c r="C30" s="16" t="s">
        <v>27</v>
      </c>
      <c r="D30" s="16"/>
      <c r="E30" s="16"/>
      <c r="F30" s="16"/>
      <c r="G30" s="16"/>
      <c r="H30" s="13">
        <v>0</v>
      </c>
      <c r="I30" s="61">
        <v>0</v>
      </c>
      <c r="J30" s="100">
        <f>H30-I30</f>
        <v>0</v>
      </c>
      <c r="K30" s="13">
        <v>0</v>
      </c>
      <c r="L30" s="63">
        <v>0</v>
      </c>
      <c r="M30" s="94">
        <f>L30-K30</f>
        <v>0</v>
      </c>
    </row>
    <row r="31" spans="1:13" x14ac:dyDescent="0.45">
      <c r="A31" s="1"/>
      <c r="B31" s="16"/>
      <c r="C31" s="5" t="s">
        <v>28</v>
      </c>
      <c r="D31" s="5"/>
      <c r="E31" s="5"/>
      <c r="F31" s="6"/>
      <c r="G31" s="7"/>
      <c r="H31" s="13">
        <v>0</v>
      </c>
      <c r="I31" s="61">
        <v>0</v>
      </c>
      <c r="J31" s="100">
        <f>H31-I31</f>
        <v>0</v>
      </c>
      <c r="K31" s="13">
        <v>0</v>
      </c>
      <c r="L31" s="63">
        <v>0</v>
      </c>
      <c r="M31" s="94">
        <f t="shared" ref="M31:M32" si="6">L31-K31</f>
        <v>0</v>
      </c>
    </row>
    <row r="32" spans="1:13" x14ac:dyDescent="0.45">
      <c r="A32" s="1"/>
      <c r="B32" s="16">
        <v>4959</v>
      </c>
      <c r="C32" s="5" t="s">
        <v>94</v>
      </c>
      <c r="D32" s="5"/>
      <c r="E32" s="5"/>
      <c r="F32" s="6"/>
      <c r="G32" s="7"/>
      <c r="H32" s="13">
        <v>0</v>
      </c>
      <c r="I32" s="61">
        <v>0</v>
      </c>
      <c r="J32" s="100">
        <f>H32-I32</f>
        <v>0</v>
      </c>
      <c r="K32" s="13">
        <v>0</v>
      </c>
      <c r="L32" s="63">
        <v>3000</v>
      </c>
      <c r="M32" s="94">
        <f t="shared" si="6"/>
        <v>3000</v>
      </c>
    </row>
    <row r="33" spans="1:13" x14ac:dyDescent="0.45">
      <c r="A33" s="2"/>
      <c r="B33" s="19" t="s">
        <v>29</v>
      </c>
      <c r="C33" s="20"/>
      <c r="D33" s="20"/>
      <c r="E33" s="20"/>
      <c r="F33" s="20"/>
      <c r="G33" s="3"/>
      <c r="H33" s="3"/>
      <c r="I33" s="3"/>
      <c r="J33" s="89"/>
      <c r="K33" s="3"/>
      <c r="L33" s="3"/>
      <c r="M33" s="89"/>
    </row>
    <row r="34" spans="1:13" x14ac:dyDescent="0.45">
      <c r="A34" s="1"/>
      <c r="B34" s="4"/>
      <c r="C34" s="27" t="s">
        <v>140</v>
      </c>
      <c r="D34" s="5"/>
      <c r="E34" s="139">
        <v>0.75</v>
      </c>
      <c r="F34" s="21" t="s">
        <v>137</v>
      </c>
      <c r="G34" s="22" t="s">
        <v>138</v>
      </c>
      <c r="H34" s="13"/>
      <c r="I34" s="23"/>
      <c r="J34" s="105"/>
      <c r="K34" s="13"/>
      <c r="L34" s="24"/>
      <c r="M34" s="104"/>
    </row>
    <row r="35" spans="1:13" x14ac:dyDescent="0.45">
      <c r="A35" s="1"/>
      <c r="B35" s="5" t="s">
        <v>30</v>
      </c>
      <c r="C35" s="27" t="s">
        <v>139</v>
      </c>
      <c r="D35" s="5"/>
      <c r="E35" s="5"/>
      <c r="F35" s="138">
        <f>SUM(F36:F43)</f>
        <v>4754</v>
      </c>
      <c r="G35" s="138">
        <f>SUM(G36:G43)</f>
        <v>4330</v>
      </c>
      <c r="H35" s="13"/>
      <c r="I35" s="26"/>
      <c r="J35" s="140"/>
      <c r="K35" s="13"/>
      <c r="L35" s="132">
        <f>SUM(L36:L44)</f>
        <v>15200</v>
      </c>
      <c r="M35" s="132"/>
    </row>
    <row r="36" spans="1:13" x14ac:dyDescent="0.45">
      <c r="A36" s="1"/>
      <c r="B36" s="16"/>
      <c r="C36" s="5" t="s">
        <v>31</v>
      </c>
      <c r="D36" s="5"/>
      <c r="E36" s="5"/>
      <c r="F36" s="7">
        <v>502</v>
      </c>
      <c r="G36" s="25">
        <v>485</v>
      </c>
      <c r="H36" s="13">
        <v>0</v>
      </c>
      <c r="I36" s="61">
        <v>0</v>
      </c>
      <c r="J36" s="99">
        <f t="shared" ref="J36:J43" si="7">H36-I36</f>
        <v>0</v>
      </c>
      <c r="K36" s="13">
        <v>0</v>
      </c>
      <c r="L36" s="63">
        <f>ROUND(250*2+(F36+G36)*$E$34,-2)</f>
        <v>1200</v>
      </c>
      <c r="M36" s="94">
        <f>L36-K36</f>
        <v>1200</v>
      </c>
    </row>
    <row r="37" spans="1:13" x14ac:dyDescent="0.45">
      <c r="A37" s="1"/>
      <c r="B37" s="16"/>
      <c r="C37" s="5" t="s">
        <v>32</v>
      </c>
      <c r="D37" s="5"/>
      <c r="E37" s="5"/>
      <c r="F37" s="7">
        <v>538</v>
      </c>
      <c r="G37" s="25">
        <v>469</v>
      </c>
      <c r="H37" s="13">
        <v>0</v>
      </c>
      <c r="I37" s="61">
        <v>0</v>
      </c>
      <c r="J37" s="99">
        <f t="shared" si="7"/>
        <v>0</v>
      </c>
      <c r="K37" s="13">
        <v>0</v>
      </c>
      <c r="L37" s="63">
        <f t="shared" ref="L37:L43" si="8">ROUND(250*2+(F37+G37)*$E$34,-2)</f>
        <v>1300</v>
      </c>
      <c r="M37" s="94">
        <f t="shared" ref="M37:M43" si="9">L37-K37</f>
        <v>1300</v>
      </c>
    </row>
    <row r="38" spans="1:13" x14ac:dyDescent="0.45">
      <c r="A38" s="1"/>
      <c r="B38" s="16"/>
      <c r="C38" s="5" t="s">
        <v>144</v>
      </c>
      <c r="D38" s="5"/>
      <c r="E38" s="5"/>
      <c r="F38" s="7">
        <v>728</v>
      </c>
      <c r="G38" s="25">
        <v>650</v>
      </c>
      <c r="H38" s="13">
        <v>0</v>
      </c>
      <c r="I38" s="61">
        <v>0</v>
      </c>
      <c r="J38" s="99">
        <f t="shared" si="7"/>
        <v>0</v>
      </c>
      <c r="K38" s="13">
        <v>0</v>
      </c>
      <c r="L38" s="63">
        <f t="shared" si="8"/>
        <v>1500</v>
      </c>
      <c r="M38" s="94">
        <f t="shared" si="9"/>
        <v>1500</v>
      </c>
    </row>
    <row r="39" spans="1:13" x14ac:dyDescent="0.45">
      <c r="A39" s="1"/>
      <c r="B39" s="16"/>
      <c r="C39" s="5" t="s">
        <v>33</v>
      </c>
      <c r="D39" s="5"/>
      <c r="E39" s="5"/>
      <c r="F39" s="7">
        <v>675</v>
      </c>
      <c r="G39" s="25">
        <v>583</v>
      </c>
      <c r="H39" s="13">
        <v>0</v>
      </c>
      <c r="I39" s="61">
        <v>0</v>
      </c>
      <c r="J39" s="99">
        <f t="shared" si="7"/>
        <v>0</v>
      </c>
      <c r="K39" s="13">
        <v>0</v>
      </c>
      <c r="L39" s="63">
        <f t="shared" si="8"/>
        <v>1400</v>
      </c>
      <c r="M39" s="94">
        <f t="shared" si="9"/>
        <v>1400</v>
      </c>
    </row>
    <row r="40" spans="1:13" x14ac:dyDescent="0.45">
      <c r="A40" s="1"/>
      <c r="B40" s="16"/>
      <c r="C40" s="5" t="s">
        <v>104</v>
      </c>
      <c r="D40" s="5"/>
      <c r="E40" s="5"/>
      <c r="F40" s="7">
        <v>721</v>
      </c>
      <c r="G40" s="25">
        <v>667</v>
      </c>
      <c r="H40" s="13">
        <v>0</v>
      </c>
      <c r="I40" s="61">
        <v>0</v>
      </c>
      <c r="J40" s="99">
        <f t="shared" si="7"/>
        <v>0</v>
      </c>
      <c r="K40" s="13">
        <v>0</v>
      </c>
      <c r="L40" s="63">
        <f t="shared" si="8"/>
        <v>1500</v>
      </c>
      <c r="M40" s="94">
        <f t="shared" si="9"/>
        <v>1500</v>
      </c>
    </row>
    <row r="41" spans="1:13" x14ac:dyDescent="0.45">
      <c r="A41" s="1"/>
      <c r="B41" s="16"/>
      <c r="C41" s="5" t="s">
        <v>34</v>
      </c>
      <c r="D41" s="5"/>
      <c r="E41" s="5"/>
      <c r="F41" s="7">
        <v>341</v>
      </c>
      <c r="G41" s="25">
        <v>315</v>
      </c>
      <c r="H41" s="13">
        <v>0</v>
      </c>
      <c r="I41" s="61">
        <v>0</v>
      </c>
      <c r="J41" s="99">
        <f t="shared" si="7"/>
        <v>0</v>
      </c>
      <c r="K41" s="13">
        <v>0</v>
      </c>
      <c r="L41" s="63">
        <f t="shared" si="8"/>
        <v>1000</v>
      </c>
      <c r="M41" s="94">
        <f t="shared" si="9"/>
        <v>1000</v>
      </c>
    </row>
    <row r="42" spans="1:13" x14ac:dyDescent="0.45">
      <c r="A42" s="1"/>
      <c r="B42" s="16"/>
      <c r="C42" s="5" t="s">
        <v>35</v>
      </c>
      <c r="D42" s="5"/>
      <c r="E42" s="5"/>
      <c r="F42" s="7">
        <v>1168</v>
      </c>
      <c r="G42" s="25">
        <v>1072</v>
      </c>
      <c r="H42" s="13">
        <v>0</v>
      </c>
      <c r="I42" s="61">
        <v>0</v>
      </c>
      <c r="J42" s="99">
        <f t="shared" si="7"/>
        <v>0</v>
      </c>
      <c r="K42" s="13">
        <v>0</v>
      </c>
      <c r="L42" s="63">
        <f t="shared" si="8"/>
        <v>2200</v>
      </c>
      <c r="M42" s="94">
        <f t="shared" si="9"/>
        <v>2200</v>
      </c>
    </row>
    <row r="43" spans="1:13" x14ac:dyDescent="0.45">
      <c r="A43" s="1"/>
      <c r="B43" s="16"/>
      <c r="C43" s="5" t="s">
        <v>36</v>
      </c>
      <c r="D43" s="5"/>
      <c r="E43" s="5"/>
      <c r="F43" s="7">
        <v>81</v>
      </c>
      <c r="G43" s="25">
        <v>89</v>
      </c>
      <c r="H43" s="13">
        <v>0</v>
      </c>
      <c r="I43" s="61">
        <v>0</v>
      </c>
      <c r="J43" s="99">
        <f t="shared" si="7"/>
        <v>0</v>
      </c>
      <c r="K43" s="13">
        <v>0</v>
      </c>
      <c r="L43" s="63">
        <f t="shared" si="8"/>
        <v>600</v>
      </c>
      <c r="M43" s="94">
        <f t="shared" si="9"/>
        <v>600</v>
      </c>
    </row>
    <row r="44" spans="1:13" x14ac:dyDescent="0.45">
      <c r="A44" s="1"/>
      <c r="B44" s="134"/>
      <c r="C44" s="27" t="s">
        <v>142</v>
      </c>
      <c r="D44" s="5"/>
      <c r="E44" s="5"/>
      <c r="F44" s="7">
        <f>SUM(F36:F43)</f>
        <v>4754</v>
      </c>
      <c r="G44" s="7">
        <f>SUM(G36:G43)</f>
        <v>4330</v>
      </c>
      <c r="H44" s="13">
        <v>0</v>
      </c>
      <c r="I44" s="61">
        <v>0</v>
      </c>
      <c r="J44" s="99">
        <f t="shared" ref="J44" si="10">H44-I44</f>
        <v>0</v>
      </c>
      <c r="K44" s="13">
        <v>0</v>
      </c>
      <c r="L44" s="63">
        <f>ROUND((F44+G44)*0.5,-2)</f>
        <v>4500</v>
      </c>
      <c r="M44" s="94">
        <f t="shared" ref="M44" si="11">L44-K44</f>
        <v>4500</v>
      </c>
    </row>
    <row r="45" spans="1:13" x14ac:dyDescent="0.45">
      <c r="A45" s="1"/>
      <c r="B45" s="19" t="s">
        <v>37</v>
      </c>
      <c r="C45" s="20"/>
      <c r="D45" s="20"/>
      <c r="E45" s="20"/>
      <c r="F45" s="3"/>
      <c r="G45" s="3"/>
      <c r="H45" s="3"/>
      <c r="I45" s="3"/>
      <c r="J45" s="89"/>
      <c r="K45" s="3"/>
      <c r="L45" s="3"/>
      <c r="M45" s="89"/>
    </row>
    <row r="46" spans="1:13" x14ac:dyDescent="0.45">
      <c r="A46" s="18"/>
      <c r="C46" s="27" t="s">
        <v>38</v>
      </c>
      <c r="D46" s="5"/>
      <c r="E46" s="5"/>
      <c r="F46" s="6"/>
      <c r="G46" s="7"/>
      <c r="H46" s="13">
        <v>0</v>
      </c>
      <c r="I46" s="65">
        <v>0</v>
      </c>
      <c r="J46" s="99">
        <f>H46-I46</f>
        <v>0</v>
      </c>
      <c r="K46" s="13">
        <v>0</v>
      </c>
      <c r="L46" s="62">
        <v>0</v>
      </c>
      <c r="M46" s="94">
        <f>L46-K46</f>
        <v>0</v>
      </c>
    </row>
    <row r="47" spans="1:13" x14ac:dyDescent="0.45">
      <c r="A47" s="18"/>
      <c r="C47" s="4" t="s">
        <v>39</v>
      </c>
      <c r="D47" s="5"/>
      <c r="E47" s="5"/>
      <c r="F47" s="6"/>
      <c r="G47" s="7"/>
      <c r="H47" s="13">
        <f>'Detailblatt II'!J6</f>
        <v>0</v>
      </c>
      <c r="I47" s="62">
        <f>'Detailblatt II'!K6</f>
        <v>0</v>
      </c>
      <c r="J47" s="99">
        <f>H47-I47</f>
        <v>0</v>
      </c>
      <c r="K47" s="13">
        <f>'Detailblatt II'!M6</f>
        <v>0</v>
      </c>
      <c r="L47" s="62">
        <f>'Detailblatt II'!N6</f>
        <v>2000</v>
      </c>
      <c r="M47" s="94">
        <f t="shared" ref="M47:M49" si="12">L47-K47</f>
        <v>2000</v>
      </c>
    </row>
    <row r="48" spans="1:13" x14ac:dyDescent="0.45">
      <c r="A48" s="18"/>
      <c r="C48" s="4" t="s">
        <v>40</v>
      </c>
      <c r="D48" s="5"/>
      <c r="E48" s="5"/>
      <c r="F48" s="6"/>
      <c r="G48" s="7"/>
      <c r="H48" s="13">
        <f>'Detailblatt II'!J13</f>
        <v>0</v>
      </c>
      <c r="I48" s="62">
        <f>'Detailblatt II'!K13</f>
        <v>0</v>
      </c>
      <c r="J48" s="99">
        <f>H48-I48</f>
        <v>0</v>
      </c>
      <c r="K48" s="13">
        <f>'Detailblatt II'!M13</f>
        <v>0</v>
      </c>
      <c r="L48" s="62">
        <f>'Detailblatt II'!N13</f>
        <v>4201</v>
      </c>
      <c r="M48" s="94">
        <f t="shared" si="12"/>
        <v>4201</v>
      </c>
    </row>
    <row r="49" spans="1:13" x14ac:dyDescent="0.45">
      <c r="A49" s="18"/>
      <c r="C49" s="28" t="s">
        <v>122</v>
      </c>
      <c r="D49" s="29"/>
      <c r="E49" s="29"/>
      <c r="F49" s="15"/>
      <c r="G49" s="30"/>
      <c r="H49" s="13">
        <v>0</v>
      </c>
      <c r="I49" s="64">
        <v>0</v>
      </c>
      <c r="J49" s="101">
        <f>H49-I49</f>
        <v>0</v>
      </c>
      <c r="K49" s="31">
        <v>0</v>
      </c>
      <c r="L49" s="64">
        <v>350</v>
      </c>
      <c r="M49" s="94">
        <f t="shared" si="12"/>
        <v>350</v>
      </c>
    </row>
    <row r="50" spans="1:13" x14ac:dyDescent="0.45">
      <c r="A50" s="18"/>
      <c r="C50" s="28"/>
      <c r="D50" s="29"/>
      <c r="E50" s="29"/>
      <c r="F50" s="15"/>
      <c r="G50" s="30"/>
      <c r="H50" s="31"/>
      <c r="I50" s="30"/>
      <c r="J50" s="106"/>
      <c r="K50" s="31"/>
      <c r="L50" s="30"/>
      <c r="M50" s="106"/>
    </row>
    <row r="51" spans="1:13" x14ac:dyDescent="0.45">
      <c r="A51" s="4" t="s">
        <v>41</v>
      </c>
      <c r="B51" s="4"/>
      <c r="C51" s="4"/>
      <c r="D51" s="4"/>
      <c r="E51" s="4"/>
      <c r="F51" s="4"/>
      <c r="G51" s="107"/>
      <c r="H51" s="108">
        <f>SUM(H5:H49)</f>
        <v>0</v>
      </c>
      <c r="I51" s="109">
        <f>SUM(I36:I49)+SUM(I30:I32)+SUM(I17:I28)+SUM(I5:I15)</f>
        <v>7250</v>
      </c>
      <c r="J51" s="110">
        <f>SUM(J36:J49)+SUM(J30:J32)+SUM(J17:J28)+SUM(J5:J15)</f>
        <v>-7250</v>
      </c>
      <c r="K51" s="111">
        <f>SUM(K36:K49)+SUM(K30:K32)+SUM(K17:K28)+SUM(K5:K15)</f>
        <v>0</v>
      </c>
      <c r="L51" s="109">
        <f>SUM(L36:L49)+SUM(L30:L32)+SUM(L17:L28)+SUM(L5:L15)</f>
        <v>160736</v>
      </c>
      <c r="M51" s="110">
        <f>SUM(M36:M49)+SUM(M30:M32)+SUM(M17:M28)+SUM(M5:M15)</f>
        <v>160736</v>
      </c>
    </row>
  </sheetData>
  <mergeCells count="3">
    <mergeCell ref="A2:M2"/>
    <mergeCell ref="D5:E5"/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Normal="100" workbookViewId="0">
      <pane ySplit="1" topLeftCell="A2" activePane="bottomLeft" state="frozen"/>
      <selection pane="bottomLeft" activeCell="R10" sqref="R10"/>
    </sheetView>
  </sheetViews>
  <sheetFormatPr baseColWidth="10" defaultRowHeight="14.25" x14ac:dyDescent="0.45"/>
  <cols>
    <col min="4" max="4" width="21.3984375" bestFit="1" customWidth="1"/>
    <col min="5" max="5" width="12.86328125" style="49" customWidth="1"/>
    <col min="6" max="6" width="11.59765625" bestFit="1" customWidth="1"/>
    <col min="8" max="9" width="11.59765625" bestFit="1" customWidth="1"/>
    <col min="10" max="10" width="11.6640625" bestFit="1" customWidth="1"/>
    <col min="11" max="11" width="13.1328125" bestFit="1" customWidth="1"/>
    <col min="12" max="12" width="13.796875" bestFit="1" customWidth="1"/>
    <col min="13" max="13" width="11.6640625" bestFit="1" customWidth="1"/>
    <col min="14" max="14" width="12.6640625" bestFit="1" customWidth="1"/>
    <col min="15" max="15" width="12.59765625" bestFit="1" customWidth="1"/>
    <col min="17" max="17" width="13.1328125" bestFit="1" customWidth="1"/>
    <col min="18" max="18" width="13.265625" bestFit="1" customWidth="1"/>
  </cols>
  <sheetData>
    <row r="1" spans="1:15" ht="15.4" x14ac:dyDescent="0.45">
      <c r="A1" s="147" t="s">
        <v>87</v>
      </c>
      <c r="B1" s="147"/>
      <c r="C1" s="147"/>
      <c r="D1" s="147"/>
      <c r="E1" s="147"/>
      <c r="F1" s="147"/>
      <c r="G1" s="147"/>
      <c r="H1" s="148"/>
      <c r="I1" s="58" t="s">
        <v>58</v>
      </c>
      <c r="J1" s="58" t="s">
        <v>61</v>
      </c>
      <c r="K1" s="58" t="s">
        <v>57</v>
      </c>
      <c r="L1" s="59" t="s">
        <v>62</v>
      </c>
      <c r="M1" s="59" t="s">
        <v>56</v>
      </c>
      <c r="N1" s="58" t="s">
        <v>55</v>
      </c>
      <c r="O1" s="59" t="s">
        <v>54</v>
      </c>
    </row>
    <row r="2" spans="1:15" x14ac:dyDescent="0.45">
      <c r="A2" s="43" t="s">
        <v>80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 x14ac:dyDescent="0.45">
      <c r="A3" s="67"/>
      <c r="B3" s="60"/>
      <c r="C3" s="60"/>
      <c r="D3" s="60"/>
      <c r="E3" s="60" t="s">
        <v>81</v>
      </c>
      <c r="F3" s="60"/>
      <c r="G3" s="60"/>
      <c r="H3" s="60"/>
      <c r="I3" s="60">
        <v>1</v>
      </c>
      <c r="J3" s="45">
        <v>0</v>
      </c>
      <c r="K3" s="55">
        <v>0</v>
      </c>
      <c r="L3" s="71">
        <f>J3-K3</f>
        <v>0</v>
      </c>
      <c r="M3" s="45">
        <v>0</v>
      </c>
      <c r="N3" s="55">
        <v>1350</v>
      </c>
      <c r="O3" s="71">
        <f>M3-N3</f>
        <v>-1350</v>
      </c>
    </row>
    <row r="4" spans="1:15" x14ac:dyDescent="0.45">
      <c r="A4" s="67"/>
      <c r="B4" s="60"/>
      <c r="C4" s="60"/>
      <c r="D4" s="60"/>
      <c r="E4" s="60" t="s">
        <v>82</v>
      </c>
      <c r="F4" s="60"/>
      <c r="G4" s="60"/>
      <c r="H4" s="60"/>
      <c r="I4" s="60">
        <v>1</v>
      </c>
      <c r="J4" s="45">
        <v>0</v>
      </c>
      <c r="K4" s="55">
        <v>0</v>
      </c>
      <c r="L4" s="71">
        <f>J4-K4</f>
        <v>0</v>
      </c>
      <c r="M4" s="45">
        <v>0</v>
      </c>
      <c r="N4" s="55">
        <v>650</v>
      </c>
      <c r="O4" s="71">
        <f>M4-N4</f>
        <v>-650</v>
      </c>
    </row>
    <row r="5" spans="1:15" x14ac:dyDescent="0.45">
      <c r="A5" s="67"/>
      <c r="B5" s="75"/>
      <c r="C5" s="73"/>
      <c r="D5" s="60"/>
      <c r="E5" s="60"/>
      <c r="F5" s="73"/>
      <c r="G5" s="60"/>
      <c r="H5" s="60"/>
      <c r="I5" s="60"/>
      <c r="J5" s="70"/>
      <c r="K5" s="70"/>
      <c r="L5" s="70"/>
      <c r="M5" s="70"/>
      <c r="N5" s="70"/>
      <c r="O5" s="70"/>
    </row>
    <row r="6" spans="1:15" x14ac:dyDescent="0.45">
      <c r="A6" s="67"/>
      <c r="B6" s="60"/>
      <c r="C6" s="60"/>
      <c r="D6" s="60"/>
      <c r="E6" s="60"/>
      <c r="F6" s="60"/>
      <c r="G6" s="60"/>
      <c r="H6" s="79" t="s">
        <v>53</v>
      </c>
      <c r="I6" s="79"/>
      <c r="J6" s="77">
        <f t="shared" ref="J6:O6" si="0">SUM(J3:J4)</f>
        <v>0</v>
      </c>
      <c r="K6" s="83">
        <f t="shared" si="0"/>
        <v>0</v>
      </c>
      <c r="L6" s="78">
        <f t="shared" si="0"/>
        <v>0</v>
      </c>
      <c r="M6" s="77">
        <f t="shared" si="0"/>
        <v>0</v>
      </c>
      <c r="N6" s="83">
        <f t="shared" si="0"/>
        <v>2000</v>
      </c>
      <c r="O6" s="78">
        <f t="shared" si="0"/>
        <v>-2000</v>
      </c>
    </row>
    <row r="7" spans="1:15" x14ac:dyDescent="0.45">
      <c r="A7" s="81"/>
      <c r="B7" s="81"/>
      <c r="C7" s="81"/>
      <c r="D7" s="80"/>
      <c r="E7" s="80"/>
      <c r="F7" s="80"/>
      <c r="G7" s="80"/>
      <c r="H7" s="80"/>
      <c r="I7" s="82"/>
      <c r="J7" s="80"/>
      <c r="K7" s="157"/>
      <c r="L7" s="157"/>
      <c r="M7" s="82"/>
      <c r="N7" s="82"/>
      <c r="O7" s="82"/>
    </row>
    <row r="8" spans="1:15" x14ac:dyDescent="0.45">
      <c r="A8" s="43" t="s">
        <v>83</v>
      </c>
      <c r="B8" s="43"/>
      <c r="C8" s="43"/>
      <c r="D8" s="43"/>
      <c r="E8" s="43"/>
      <c r="F8" s="43"/>
      <c r="G8" s="43"/>
      <c r="H8" s="43"/>
      <c r="I8" s="43"/>
      <c r="J8" s="43"/>
      <c r="K8" s="66"/>
      <c r="L8" s="66"/>
      <c r="M8" s="66"/>
      <c r="N8" s="66"/>
      <c r="O8" s="44"/>
    </row>
    <row r="9" spans="1:15" x14ac:dyDescent="0.45">
      <c r="A9" s="67"/>
      <c r="B9" s="60"/>
      <c r="C9" s="60"/>
      <c r="D9" s="60"/>
      <c r="E9" s="60" t="s">
        <v>84</v>
      </c>
      <c r="F9" s="79"/>
      <c r="G9" s="79"/>
      <c r="H9" s="79"/>
      <c r="I9" s="79"/>
      <c r="J9" s="45">
        <v>0</v>
      </c>
      <c r="K9" s="55">
        <v>0</v>
      </c>
      <c r="L9" s="71">
        <v>0</v>
      </c>
      <c r="M9" s="45">
        <v>0</v>
      </c>
      <c r="N9" s="55">
        <v>600</v>
      </c>
      <c r="O9" s="71">
        <f t="shared" ref="O9:O10" si="1">M9-N9</f>
        <v>-600</v>
      </c>
    </row>
    <row r="10" spans="1:15" x14ac:dyDescent="0.45">
      <c r="A10" s="67"/>
      <c r="B10" s="60"/>
      <c r="C10" s="60"/>
      <c r="D10" s="60"/>
      <c r="E10" s="60" t="s">
        <v>85</v>
      </c>
      <c r="F10" s="60"/>
      <c r="G10" s="60"/>
      <c r="H10" s="60"/>
      <c r="I10" s="60">
        <v>1</v>
      </c>
      <c r="J10" s="45">
        <v>0</v>
      </c>
      <c r="K10" s="55">
        <v>0</v>
      </c>
      <c r="L10" s="71">
        <f t="shared" ref="L10" si="2">J10-K10</f>
        <v>0</v>
      </c>
      <c r="M10" s="45">
        <v>0</v>
      </c>
      <c r="N10" s="55">
        <v>3600</v>
      </c>
      <c r="O10" s="71">
        <f t="shared" si="1"/>
        <v>-3600</v>
      </c>
    </row>
    <row r="11" spans="1:15" x14ac:dyDescent="0.45">
      <c r="A11" s="67"/>
      <c r="B11" s="60"/>
      <c r="C11" s="60"/>
      <c r="D11" s="60"/>
      <c r="E11" s="60" t="s">
        <v>121</v>
      </c>
      <c r="F11" s="60"/>
      <c r="G11" s="60"/>
      <c r="H11" s="60"/>
      <c r="I11" s="60"/>
      <c r="J11" s="45">
        <v>0</v>
      </c>
      <c r="K11" s="55">
        <v>0</v>
      </c>
      <c r="L11" s="71">
        <f t="shared" ref="L11" si="3">J11-K11</f>
        <v>0</v>
      </c>
      <c r="M11" s="45">
        <v>0</v>
      </c>
      <c r="N11" s="55">
        <v>1</v>
      </c>
      <c r="O11" s="71">
        <f t="shared" ref="O11" si="4">M11-N11</f>
        <v>-1</v>
      </c>
    </row>
    <row r="12" spans="1:15" x14ac:dyDescent="0.45">
      <c r="A12" s="80"/>
      <c r="B12" s="75"/>
      <c r="C12" s="73"/>
      <c r="D12" s="60"/>
      <c r="E12" s="60"/>
      <c r="F12" s="73"/>
      <c r="G12" s="60"/>
      <c r="H12" s="60"/>
      <c r="I12" s="60"/>
      <c r="J12" s="70"/>
      <c r="K12" s="70"/>
      <c r="L12" s="70"/>
      <c r="M12" s="70"/>
      <c r="N12" s="70"/>
      <c r="O12" s="71"/>
    </row>
    <row r="13" spans="1:15" x14ac:dyDescent="0.45">
      <c r="A13" s="67"/>
      <c r="B13" s="60"/>
      <c r="C13" s="60"/>
      <c r="D13" s="60"/>
      <c r="E13" s="60"/>
      <c r="F13" s="60"/>
      <c r="G13" s="60"/>
      <c r="H13" s="79" t="s">
        <v>53</v>
      </c>
      <c r="I13" s="79"/>
      <c r="J13" s="77">
        <f>SUM(J9:J10)</f>
        <v>0</v>
      </c>
      <c r="K13" s="83">
        <f>SUM(K9:K10)</f>
        <v>0</v>
      </c>
      <c r="L13" s="78">
        <f>SUM(L9:L10)</f>
        <v>0</v>
      </c>
      <c r="M13" s="77">
        <f>SUM(M9:M10)</f>
        <v>0</v>
      </c>
      <c r="N13" s="83">
        <f>SUM(N9:N11)</f>
        <v>4201</v>
      </c>
      <c r="O13" s="83">
        <f>SUM(O9:O11)</f>
        <v>-4201</v>
      </c>
    </row>
    <row r="14" spans="1:15" x14ac:dyDescent="0.45">
      <c r="A14" s="43" t="s">
        <v>79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66"/>
    </row>
    <row r="15" spans="1:15" x14ac:dyDescent="0.45">
      <c r="A15" s="67"/>
      <c r="B15" s="68"/>
      <c r="C15" s="60" t="s">
        <v>99</v>
      </c>
      <c r="D15" s="60"/>
      <c r="E15" s="70">
        <v>10</v>
      </c>
      <c r="F15" s="60">
        <v>4750</v>
      </c>
      <c r="G15" s="60"/>
      <c r="H15" s="60"/>
      <c r="I15" s="60">
        <v>1</v>
      </c>
      <c r="J15" s="45">
        <v>0</v>
      </c>
      <c r="K15" s="55">
        <f>ROUND(((E15*F15)/6)*2,-2)</f>
        <v>15800</v>
      </c>
      <c r="L15" s="71">
        <f>J15-K15</f>
        <v>-15800</v>
      </c>
      <c r="M15" s="45">
        <v>0</v>
      </c>
      <c r="N15" s="55">
        <v>0</v>
      </c>
      <c r="O15" s="71">
        <f>M15-N15</f>
        <v>0</v>
      </c>
    </row>
    <row r="16" spans="1:15" x14ac:dyDescent="0.45">
      <c r="A16" s="67"/>
      <c r="B16" s="68"/>
      <c r="C16" s="60" t="s">
        <v>109</v>
      </c>
      <c r="D16" s="60"/>
      <c r="E16" s="70">
        <v>18.5</v>
      </c>
      <c r="F16" s="60">
        <v>4300</v>
      </c>
      <c r="G16" s="60"/>
      <c r="H16" s="60"/>
      <c r="I16" s="60">
        <v>1</v>
      </c>
      <c r="J16" s="45">
        <v>0</v>
      </c>
      <c r="K16" s="55">
        <f>ROUND(E16*F16,-2)</f>
        <v>79600</v>
      </c>
      <c r="L16" s="71">
        <f>J16-K16</f>
        <v>-79600</v>
      </c>
      <c r="M16" s="45">
        <v>0</v>
      </c>
      <c r="N16" s="55">
        <v>0</v>
      </c>
      <c r="O16" s="71">
        <f>M16-N16</f>
        <v>0</v>
      </c>
    </row>
    <row r="17" spans="1:15" x14ac:dyDescent="0.45">
      <c r="B17" s="72"/>
      <c r="C17" s="60" t="s">
        <v>110</v>
      </c>
      <c r="D17" s="73"/>
      <c r="E17" s="70">
        <v>18.5</v>
      </c>
      <c r="F17" s="60">
        <v>4750</v>
      </c>
      <c r="G17" s="69"/>
      <c r="H17" s="74"/>
      <c r="I17" s="60">
        <v>1</v>
      </c>
      <c r="J17" s="45">
        <v>0</v>
      </c>
      <c r="K17" s="55">
        <f>ROUND(((E17*F17)/6)*4,-2)</f>
        <v>58600</v>
      </c>
      <c r="L17" s="71">
        <f>J17-K17</f>
        <v>-58600</v>
      </c>
      <c r="M17" s="45">
        <v>0</v>
      </c>
      <c r="N17" s="55">
        <v>0</v>
      </c>
      <c r="O17" s="71">
        <f>M17-N17</f>
        <v>0</v>
      </c>
    </row>
    <row r="18" spans="1:15" x14ac:dyDescent="0.45">
      <c r="B18" s="72"/>
      <c r="C18" s="127"/>
      <c r="D18" s="73"/>
      <c r="E18" s="60"/>
      <c r="F18" s="60"/>
      <c r="G18" s="73"/>
      <c r="H18" s="60"/>
      <c r="I18" s="60"/>
      <c r="J18" s="70"/>
      <c r="K18" s="70"/>
      <c r="L18" s="70"/>
      <c r="M18" s="70"/>
      <c r="N18" s="70"/>
      <c r="O18" s="70"/>
    </row>
    <row r="19" spans="1:15" x14ac:dyDescent="0.45">
      <c r="B19" s="68"/>
      <c r="C19" s="60"/>
      <c r="D19" s="60"/>
      <c r="E19" s="60"/>
      <c r="F19" s="60"/>
      <c r="G19" s="69"/>
      <c r="H19" s="76" t="s">
        <v>53</v>
      </c>
      <c r="I19" s="69"/>
      <c r="J19" s="77">
        <f t="shared" ref="J19:O19" si="5">SUM(J15:J17)</f>
        <v>0</v>
      </c>
      <c r="K19" s="83">
        <f t="shared" si="5"/>
        <v>154000</v>
      </c>
      <c r="L19" s="78">
        <f t="shared" si="5"/>
        <v>-154000</v>
      </c>
      <c r="M19" s="77">
        <f t="shared" si="5"/>
        <v>0</v>
      </c>
      <c r="N19" s="83">
        <f t="shared" si="5"/>
        <v>0</v>
      </c>
      <c r="O19" s="78">
        <f t="shared" si="5"/>
        <v>0</v>
      </c>
    </row>
    <row r="20" spans="1:15" x14ac:dyDescent="0.45">
      <c r="A20" s="43" t="s">
        <v>105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66"/>
    </row>
    <row r="21" spans="1:15" x14ac:dyDescent="0.45">
      <c r="B21" s="60"/>
      <c r="C21" s="29" t="s">
        <v>108</v>
      </c>
      <c r="D21" s="60"/>
      <c r="E21" s="60"/>
      <c r="F21" s="60"/>
      <c r="G21" s="60"/>
      <c r="H21" s="60"/>
      <c r="I21" s="60"/>
      <c r="J21" s="45">
        <v>0</v>
      </c>
      <c r="K21" s="55">
        <v>60000</v>
      </c>
      <c r="L21" s="71">
        <f>J21-K21</f>
        <v>-60000</v>
      </c>
      <c r="M21" s="45">
        <v>0</v>
      </c>
      <c r="N21" s="55">
        <v>0</v>
      </c>
      <c r="O21" s="71">
        <f>M21-N21</f>
        <v>0</v>
      </c>
    </row>
    <row r="22" spans="1:15" x14ac:dyDescent="0.45">
      <c r="B22" s="60"/>
      <c r="C22" s="5" t="s">
        <v>107</v>
      </c>
      <c r="D22" s="60"/>
      <c r="E22" s="60"/>
      <c r="F22" s="60"/>
      <c r="G22" s="60"/>
      <c r="H22" s="60"/>
      <c r="I22" s="60"/>
      <c r="J22" s="45">
        <v>0</v>
      </c>
      <c r="K22" s="55">
        <v>0</v>
      </c>
      <c r="L22" s="71">
        <f>J22-K22</f>
        <v>0</v>
      </c>
      <c r="M22" s="45">
        <v>0</v>
      </c>
      <c r="N22" s="55">
        <v>0</v>
      </c>
      <c r="O22" s="71">
        <f>M22-N22</f>
        <v>0</v>
      </c>
    </row>
    <row r="23" spans="1:15" x14ac:dyDescent="0.45">
      <c r="B23" s="60"/>
      <c r="C23" s="29" t="s">
        <v>106</v>
      </c>
      <c r="D23" s="29"/>
      <c r="E23" s="29"/>
      <c r="F23" s="15"/>
      <c r="G23" s="6"/>
      <c r="H23" s="159"/>
      <c r="I23" s="48"/>
      <c r="J23" s="158">
        <v>0</v>
      </c>
      <c r="K23" s="93">
        <v>514</v>
      </c>
      <c r="L23" s="71">
        <f t="shared" ref="L23" si="6">J23-K23</f>
        <v>-514</v>
      </c>
      <c r="M23" s="45">
        <v>0</v>
      </c>
      <c r="N23" s="55">
        <v>0</v>
      </c>
      <c r="O23" s="71">
        <f t="shared" ref="O23:O24" si="7">M23-N23</f>
        <v>0</v>
      </c>
    </row>
    <row r="24" spans="1:15" x14ac:dyDescent="0.45">
      <c r="B24" s="60"/>
      <c r="C24" s="73"/>
      <c r="D24" s="73"/>
      <c r="E24" s="73"/>
      <c r="F24" s="73"/>
      <c r="G24" s="73"/>
      <c r="H24" s="79" t="s">
        <v>53</v>
      </c>
      <c r="I24" s="60"/>
      <c r="J24" s="95">
        <f>SUM(J21:J23)</f>
        <v>0</v>
      </c>
      <c r="K24" s="83">
        <f>SUM(K21:K23)</f>
        <v>60514</v>
      </c>
      <c r="L24" s="96">
        <f>SUM(L21:L23)</f>
        <v>-60514</v>
      </c>
      <c r="M24" s="95">
        <f>SUM(M21:M23)</f>
        <v>0</v>
      </c>
      <c r="N24" s="83">
        <f>SUM(N21:N23)</f>
        <v>0</v>
      </c>
      <c r="O24" s="71">
        <f t="shared" si="7"/>
        <v>0</v>
      </c>
    </row>
    <row r="26" spans="1:15" x14ac:dyDescent="0.45">
      <c r="C26" s="72"/>
      <c r="D26" s="72"/>
    </row>
    <row r="27" spans="1:15" ht="15.4" x14ac:dyDescent="0.45">
      <c r="C27" s="130"/>
      <c r="D27" s="72"/>
    </row>
    <row r="28" spans="1:15" x14ac:dyDescent="0.45">
      <c r="C28" s="131"/>
      <c r="D28" s="68"/>
    </row>
    <row r="29" spans="1:15" x14ac:dyDescent="0.45">
      <c r="C29" s="124"/>
      <c r="D29" s="72"/>
    </row>
    <row r="30" spans="1:15" x14ac:dyDescent="0.45">
      <c r="C30" s="125"/>
    </row>
    <row r="31" spans="1:15" x14ac:dyDescent="0.45">
      <c r="C31" s="125"/>
    </row>
    <row r="32" spans="1:15" x14ac:dyDescent="0.45">
      <c r="C32" s="125"/>
    </row>
    <row r="33" spans="3:3" x14ac:dyDescent="0.45">
      <c r="C33" s="125"/>
    </row>
    <row r="34" spans="3:3" x14ac:dyDescent="0.45">
      <c r="C34" s="125"/>
    </row>
  </sheetData>
  <mergeCells count="1">
    <mergeCell ref="A1:H1"/>
  </mergeCells>
  <pageMargins left="0.7" right="0.7" top="0.78740157499999996" bottom="0.78740157499999996" header="0.3" footer="0.3"/>
  <pageSetup paperSize="9" scale="7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30" sqref="A30"/>
    </sheetView>
  </sheetViews>
  <sheetFormatPr baseColWidth="10" defaultRowHeight="14.25" x14ac:dyDescent="0.45"/>
  <cols>
    <col min="1" max="1" width="48.06640625" customWidth="1"/>
    <col min="3" max="3" width="10.73046875" bestFit="1" customWidth="1"/>
    <col min="4" max="4" width="12.265625" customWidth="1"/>
    <col min="5" max="5" width="11.59765625" customWidth="1"/>
    <col min="6" max="6" width="10.73046875" bestFit="1" customWidth="1"/>
    <col min="7" max="7" width="11.3984375" customWidth="1"/>
    <col min="8" max="8" width="11.1328125" bestFit="1" customWidth="1"/>
  </cols>
  <sheetData>
    <row r="1" spans="1:8" x14ac:dyDescent="0.45">
      <c r="A1" s="43" t="s">
        <v>125</v>
      </c>
      <c r="B1" s="43"/>
      <c r="C1" s="43"/>
      <c r="D1" s="43"/>
      <c r="E1" s="43"/>
      <c r="F1" s="43"/>
      <c r="G1" s="43"/>
      <c r="H1" s="44"/>
    </row>
    <row r="2" spans="1:8" x14ac:dyDescent="0.45">
      <c r="A2" s="46"/>
      <c r="B2" s="58" t="s">
        <v>58</v>
      </c>
      <c r="C2" s="58" t="s">
        <v>61</v>
      </c>
      <c r="D2" s="58" t="s">
        <v>57</v>
      </c>
      <c r="E2" s="59" t="s">
        <v>62</v>
      </c>
      <c r="F2" s="59" t="s">
        <v>56</v>
      </c>
      <c r="G2" s="58" t="s">
        <v>55</v>
      </c>
      <c r="H2" s="59" t="s">
        <v>54</v>
      </c>
    </row>
    <row r="3" spans="1:8" x14ac:dyDescent="0.45">
      <c r="A3" s="135" t="s">
        <v>127</v>
      </c>
      <c r="B3" s="116">
        <v>2</v>
      </c>
      <c r="C3" s="117">
        <v>0</v>
      </c>
      <c r="D3" s="118">
        <v>0</v>
      </c>
      <c r="E3" s="47">
        <f t="shared" ref="E3:E11" si="0">C3-D3</f>
        <v>0</v>
      </c>
      <c r="F3" s="117">
        <v>0</v>
      </c>
      <c r="G3" s="119">
        <v>1800</v>
      </c>
      <c r="H3" s="47">
        <f t="shared" ref="H3:H11" si="1">F3-G3</f>
        <v>-1800</v>
      </c>
    </row>
    <row r="4" spans="1:8" x14ac:dyDescent="0.45">
      <c r="A4" s="135" t="s">
        <v>128</v>
      </c>
      <c r="B4" s="116">
        <v>1</v>
      </c>
      <c r="C4" s="117">
        <v>0</v>
      </c>
      <c r="D4" s="118">
        <v>0</v>
      </c>
      <c r="E4" s="47">
        <f t="shared" si="0"/>
        <v>0</v>
      </c>
      <c r="F4" s="117">
        <v>0</v>
      </c>
      <c r="G4" s="119">
        <v>300</v>
      </c>
      <c r="H4" s="47">
        <f t="shared" si="1"/>
        <v>-300</v>
      </c>
    </row>
    <row r="5" spans="1:8" ht="23.65" x14ac:dyDescent="0.45">
      <c r="A5" s="136" t="s">
        <v>129</v>
      </c>
      <c r="B5" s="116">
        <v>1</v>
      </c>
      <c r="C5" s="117">
        <v>0</v>
      </c>
      <c r="D5" s="118">
        <v>0</v>
      </c>
      <c r="E5" s="47">
        <f t="shared" si="0"/>
        <v>0</v>
      </c>
      <c r="F5" s="117">
        <v>0</v>
      </c>
      <c r="G5" s="119">
        <v>500</v>
      </c>
      <c r="H5" s="47">
        <f t="shared" si="1"/>
        <v>-500</v>
      </c>
    </row>
    <row r="6" spans="1:8" x14ac:dyDescent="0.45">
      <c r="A6" s="135" t="s">
        <v>130</v>
      </c>
      <c r="B6" s="116">
        <v>1</v>
      </c>
      <c r="C6" s="117">
        <v>0</v>
      </c>
      <c r="D6" s="118">
        <v>0</v>
      </c>
      <c r="E6" s="47">
        <f t="shared" si="0"/>
        <v>0</v>
      </c>
      <c r="F6" s="117">
        <v>0</v>
      </c>
      <c r="G6" s="119">
        <v>300</v>
      </c>
      <c r="H6" s="47">
        <f t="shared" si="1"/>
        <v>-300</v>
      </c>
    </row>
    <row r="7" spans="1:8" x14ac:dyDescent="0.45">
      <c r="A7" s="137" t="s">
        <v>131</v>
      </c>
      <c r="B7" s="116">
        <v>1</v>
      </c>
      <c r="C7" s="117">
        <v>0</v>
      </c>
      <c r="D7" s="118">
        <v>0</v>
      </c>
      <c r="E7" s="47">
        <f t="shared" si="0"/>
        <v>0</v>
      </c>
      <c r="F7" s="117">
        <v>0</v>
      </c>
      <c r="G7" s="119">
        <v>300</v>
      </c>
      <c r="H7" s="47">
        <f t="shared" si="1"/>
        <v>-300</v>
      </c>
    </row>
    <row r="8" spans="1:8" x14ac:dyDescent="0.45">
      <c r="A8" s="137" t="s">
        <v>134</v>
      </c>
      <c r="B8" s="116">
        <v>1</v>
      </c>
      <c r="C8" s="117">
        <v>0</v>
      </c>
      <c r="D8" s="118">
        <v>0</v>
      </c>
      <c r="E8" s="47">
        <f t="shared" si="0"/>
        <v>0</v>
      </c>
      <c r="F8" s="117">
        <v>0</v>
      </c>
      <c r="G8" s="119">
        <v>1000</v>
      </c>
      <c r="H8" s="47">
        <f t="shared" si="1"/>
        <v>-1000</v>
      </c>
    </row>
    <row r="9" spans="1:8" x14ac:dyDescent="0.45">
      <c r="A9" s="137" t="s">
        <v>135</v>
      </c>
      <c r="B9" s="116">
        <v>1</v>
      </c>
      <c r="C9" s="117">
        <v>0</v>
      </c>
      <c r="D9" s="118">
        <v>0</v>
      </c>
      <c r="E9" s="47">
        <f t="shared" si="0"/>
        <v>0</v>
      </c>
      <c r="F9" s="117">
        <v>0</v>
      </c>
      <c r="G9" s="119">
        <v>400</v>
      </c>
      <c r="H9" s="47">
        <f t="shared" si="1"/>
        <v>-400</v>
      </c>
    </row>
    <row r="10" spans="1:8" x14ac:dyDescent="0.45">
      <c r="A10" s="137" t="s">
        <v>136</v>
      </c>
      <c r="B10" s="116">
        <v>1</v>
      </c>
      <c r="C10" s="117">
        <v>0</v>
      </c>
      <c r="D10" s="118">
        <v>0</v>
      </c>
      <c r="E10" s="47">
        <f t="shared" si="0"/>
        <v>0</v>
      </c>
      <c r="F10" s="117">
        <v>0</v>
      </c>
      <c r="G10" s="119">
        <v>100</v>
      </c>
      <c r="H10" s="47">
        <f t="shared" si="1"/>
        <v>-100</v>
      </c>
    </row>
    <row r="11" spans="1:8" ht="14.65" thickBot="1" x14ac:dyDescent="0.5">
      <c r="A11" s="133" t="s">
        <v>124</v>
      </c>
      <c r="B11" s="50">
        <v>1</v>
      </c>
      <c r="C11" s="45">
        <v>0</v>
      </c>
      <c r="D11" s="51">
        <v>0</v>
      </c>
      <c r="E11" s="47">
        <f t="shared" si="0"/>
        <v>0</v>
      </c>
      <c r="F11" s="45">
        <v>0</v>
      </c>
      <c r="G11" s="55">
        <v>300</v>
      </c>
      <c r="H11" s="47">
        <f t="shared" si="1"/>
        <v>-300</v>
      </c>
    </row>
    <row r="12" spans="1:8" ht="14.65" thickTop="1" x14ac:dyDescent="0.45">
      <c r="A12" s="52"/>
      <c r="B12" s="56" t="s">
        <v>53</v>
      </c>
      <c r="C12" s="57">
        <f t="shared" ref="C12:H12" si="2">SUM(C3:C11)</f>
        <v>0</v>
      </c>
      <c r="D12" s="53">
        <f t="shared" si="2"/>
        <v>0</v>
      </c>
      <c r="E12" s="98">
        <f t="shared" si="2"/>
        <v>0</v>
      </c>
      <c r="F12" s="57">
        <f t="shared" si="2"/>
        <v>0</v>
      </c>
      <c r="G12" s="53">
        <f t="shared" si="2"/>
        <v>5000</v>
      </c>
      <c r="H12" s="98">
        <f t="shared" si="2"/>
        <v>-5000</v>
      </c>
    </row>
    <row r="17" spans="1:8" x14ac:dyDescent="0.45">
      <c r="A17" s="43" t="s">
        <v>126</v>
      </c>
      <c r="B17" s="43"/>
      <c r="C17" s="43"/>
      <c r="D17" s="43"/>
      <c r="E17" s="43"/>
      <c r="F17" s="43"/>
      <c r="G17" s="43"/>
      <c r="H17" s="44"/>
    </row>
    <row r="18" spans="1:8" x14ac:dyDescent="0.45">
      <c r="A18" s="46"/>
      <c r="B18" s="58" t="s">
        <v>58</v>
      </c>
      <c r="C18" s="58" t="s">
        <v>61</v>
      </c>
      <c r="D18" s="58" t="s">
        <v>57</v>
      </c>
      <c r="E18" s="59" t="s">
        <v>62</v>
      </c>
      <c r="F18" s="59" t="s">
        <v>56</v>
      </c>
      <c r="G18" s="58" t="s">
        <v>55</v>
      </c>
      <c r="H18" s="59" t="s">
        <v>54</v>
      </c>
    </row>
    <row r="19" spans="1:8" x14ac:dyDescent="0.45">
      <c r="A19" s="135" t="s">
        <v>132</v>
      </c>
      <c r="B19" s="116">
        <v>1</v>
      </c>
      <c r="C19" s="117">
        <v>0</v>
      </c>
      <c r="D19" s="118">
        <v>0</v>
      </c>
      <c r="E19" s="47">
        <f t="shared" ref="E19:E21" si="3">C19-D19</f>
        <v>0</v>
      </c>
      <c r="F19" s="117">
        <v>0</v>
      </c>
      <c r="G19" s="119">
        <v>1500</v>
      </c>
      <c r="H19" s="47">
        <f t="shared" ref="H19:H21" si="4">F19-G19</f>
        <v>-1500</v>
      </c>
    </row>
    <row r="20" spans="1:8" x14ac:dyDescent="0.45">
      <c r="A20" s="135" t="s">
        <v>133</v>
      </c>
      <c r="B20" s="116">
        <v>0.5</v>
      </c>
      <c r="C20" s="117">
        <v>0</v>
      </c>
      <c r="D20" s="118">
        <v>0</v>
      </c>
      <c r="E20" s="47">
        <f t="shared" si="3"/>
        <v>0</v>
      </c>
      <c r="F20" s="117">
        <v>0</v>
      </c>
      <c r="G20" s="119">
        <v>1000</v>
      </c>
      <c r="H20" s="47">
        <f t="shared" si="4"/>
        <v>-1000</v>
      </c>
    </row>
    <row r="21" spans="1:8" ht="14.65" thickBot="1" x14ac:dyDescent="0.5">
      <c r="A21" s="133" t="s">
        <v>124</v>
      </c>
      <c r="B21" s="50">
        <v>1</v>
      </c>
      <c r="C21" s="45">
        <v>0</v>
      </c>
      <c r="D21" s="118">
        <v>0</v>
      </c>
      <c r="E21" s="47">
        <f t="shared" si="3"/>
        <v>0</v>
      </c>
      <c r="F21" s="117">
        <v>0</v>
      </c>
      <c r="G21" s="55">
        <v>500</v>
      </c>
      <c r="H21" s="47">
        <f t="shared" si="4"/>
        <v>-500</v>
      </c>
    </row>
    <row r="22" spans="1:8" ht="14.65" thickTop="1" x14ac:dyDescent="0.45">
      <c r="A22" s="52"/>
      <c r="B22" s="56" t="s">
        <v>53</v>
      </c>
      <c r="C22" s="57">
        <f t="shared" ref="C22:H22" si="5">SUM(C19:C21)</f>
        <v>0</v>
      </c>
      <c r="D22" s="53">
        <f t="shared" si="5"/>
        <v>0</v>
      </c>
      <c r="E22" s="98">
        <f t="shared" si="5"/>
        <v>0</v>
      </c>
      <c r="F22" s="57">
        <f t="shared" si="5"/>
        <v>0</v>
      </c>
      <c r="G22" s="53">
        <f t="shared" si="5"/>
        <v>3000</v>
      </c>
      <c r="H22" s="98">
        <f t="shared" si="5"/>
        <v>-3000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25" sqref="C25"/>
    </sheetView>
  </sheetViews>
  <sheetFormatPr baseColWidth="10" defaultRowHeight="14.25" x14ac:dyDescent="0.45"/>
  <cols>
    <col min="1" max="1" width="40.59765625" bestFit="1" customWidth="1"/>
    <col min="3" max="3" width="10.73046875" bestFit="1" customWidth="1"/>
    <col min="4" max="4" width="12.33203125" bestFit="1" customWidth="1"/>
    <col min="5" max="5" width="11.6640625" bestFit="1" customWidth="1"/>
    <col min="6" max="6" width="10.73046875" bestFit="1" customWidth="1"/>
    <col min="7" max="7" width="11.46484375" bestFit="1" customWidth="1"/>
    <col min="8" max="8" width="11.1328125" bestFit="1" customWidth="1"/>
  </cols>
  <sheetData>
    <row r="1" spans="1:8" x14ac:dyDescent="0.45">
      <c r="A1" s="43" t="s">
        <v>14</v>
      </c>
      <c r="B1" s="43"/>
      <c r="C1" s="43"/>
      <c r="D1" s="43"/>
      <c r="E1" s="43"/>
      <c r="F1" s="43"/>
      <c r="G1" s="43"/>
      <c r="H1" s="44"/>
    </row>
    <row r="2" spans="1:8" x14ac:dyDescent="0.45">
      <c r="A2" s="46"/>
      <c r="B2" s="58" t="s">
        <v>58</v>
      </c>
      <c r="C2" s="58" t="s">
        <v>61</v>
      </c>
      <c r="D2" s="58" t="s">
        <v>57</v>
      </c>
      <c r="E2" s="59" t="s">
        <v>62</v>
      </c>
      <c r="F2" s="59" t="s">
        <v>56</v>
      </c>
      <c r="G2" s="58" t="s">
        <v>55</v>
      </c>
      <c r="H2" s="59" t="s">
        <v>54</v>
      </c>
    </row>
    <row r="3" spans="1:8" x14ac:dyDescent="0.45">
      <c r="A3" s="60" t="s">
        <v>69</v>
      </c>
      <c r="B3" s="50">
        <v>12</v>
      </c>
      <c r="C3" s="45">
        <v>0</v>
      </c>
      <c r="D3" s="51">
        <v>0</v>
      </c>
      <c r="E3" s="47">
        <f t="shared" ref="E3:E4" si="0">C3-D3</f>
        <v>0</v>
      </c>
      <c r="F3" s="45">
        <v>0</v>
      </c>
      <c r="G3" s="55">
        <v>400</v>
      </c>
      <c r="H3" s="47">
        <f>F3-G3</f>
        <v>-400</v>
      </c>
    </row>
    <row r="4" spans="1:8" ht="14.65" thickBot="1" x14ac:dyDescent="0.5">
      <c r="A4" s="60" t="s">
        <v>70</v>
      </c>
      <c r="B4" s="50">
        <v>12</v>
      </c>
      <c r="C4" s="45">
        <v>0</v>
      </c>
      <c r="D4" s="51">
        <v>0</v>
      </c>
      <c r="E4" s="47">
        <f t="shared" si="0"/>
        <v>0</v>
      </c>
      <c r="F4" s="45">
        <v>0</v>
      </c>
      <c r="G4" s="55">
        <v>1000</v>
      </c>
      <c r="H4" s="47">
        <f t="shared" ref="H4" si="1">F4-G4</f>
        <v>-1000</v>
      </c>
    </row>
    <row r="5" spans="1:8" ht="14.65" thickTop="1" x14ac:dyDescent="0.45">
      <c r="A5" s="52"/>
      <c r="B5" s="56" t="s">
        <v>53</v>
      </c>
      <c r="C5" s="57">
        <f t="shared" ref="C5:H5" si="2">SUM(C3:C4)</f>
        <v>0</v>
      </c>
      <c r="D5" s="53">
        <f t="shared" si="2"/>
        <v>0</v>
      </c>
      <c r="E5" s="98">
        <f t="shared" si="2"/>
        <v>0</v>
      </c>
      <c r="F5" s="57">
        <f t="shared" si="2"/>
        <v>0</v>
      </c>
      <c r="G5" s="53">
        <f t="shared" si="2"/>
        <v>1400</v>
      </c>
      <c r="H5" s="98">
        <f t="shared" si="2"/>
        <v>-1400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18" sqref="E18"/>
    </sheetView>
  </sheetViews>
  <sheetFormatPr baseColWidth="10" defaultRowHeight="14.25" x14ac:dyDescent="0.45"/>
  <cols>
    <col min="1" max="1" width="40.59765625" bestFit="1" customWidth="1"/>
    <col min="3" max="3" width="10.73046875" bestFit="1" customWidth="1"/>
    <col min="4" max="4" width="12.33203125" bestFit="1" customWidth="1"/>
    <col min="5" max="5" width="11.6640625" bestFit="1" customWidth="1"/>
    <col min="6" max="6" width="10.73046875" bestFit="1" customWidth="1"/>
    <col min="7" max="7" width="11.46484375" bestFit="1" customWidth="1"/>
    <col min="8" max="8" width="11.1328125" bestFit="1" customWidth="1"/>
  </cols>
  <sheetData>
    <row r="1" spans="1:8" x14ac:dyDescent="0.45">
      <c r="A1" s="43" t="s">
        <v>15</v>
      </c>
      <c r="B1" s="43"/>
      <c r="C1" s="43"/>
      <c r="D1" s="43"/>
      <c r="E1" s="43"/>
      <c r="F1" s="43"/>
      <c r="G1" s="43"/>
      <c r="H1" s="44"/>
    </row>
    <row r="2" spans="1:8" x14ac:dyDescent="0.45">
      <c r="A2" s="46"/>
      <c r="B2" s="58" t="s">
        <v>58</v>
      </c>
      <c r="C2" s="58" t="s">
        <v>61</v>
      </c>
      <c r="D2" s="58" t="s">
        <v>57</v>
      </c>
      <c r="E2" s="59" t="s">
        <v>62</v>
      </c>
      <c r="F2" s="59" t="s">
        <v>56</v>
      </c>
      <c r="G2" s="58" t="s">
        <v>55</v>
      </c>
      <c r="H2" s="59" t="s">
        <v>54</v>
      </c>
    </row>
    <row r="3" spans="1:8" x14ac:dyDescent="0.45">
      <c r="A3" s="60" t="s">
        <v>117</v>
      </c>
      <c r="B3" s="50">
        <v>1</v>
      </c>
      <c r="C3" s="45">
        <v>0</v>
      </c>
      <c r="D3" s="51">
        <v>0</v>
      </c>
      <c r="E3" s="47">
        <f t="shared" ref="E3:E7" si="0">C3-D3</f>
        <v>0</v>
      </c>
      <c r="F3" s="45">
        <v>0</v>
      </c>
      <c r="G3" s="55">
        <v>550</v>
      </c>
      <c r="H3" s="47">
        <f t="shared" ref="H3:H7" si="1">F3-G3</f>
        <v>-550</v>
      </c>
    </row>
    <row r="4" spans="1:8" x14ac:dyDescent="0.45">
      <c r="A4" s="60" t="s">
        <v>98</v>
      </c>
      <c r="B4" s="50">
        <v>1</v>
      </c>
      <c r="C4" s="45">
        <v>0</v>
      </c>
      <c r="D4" s="51">
        <v>0</v>
      </c>
      <c r="E4" s="47">
        <f t="shared" si="0"/>
        <v>0</v>
      </c>
      <c r="F4" s="45">
        <v>0</v>
      </c>
      <c r="G4" s="55">
        <v>550</v>
      </c>
      <c r="H4" s="47">
        <f t="shared" si="1"/>
        <v>-550</v>
      </c>
    </row>
    <row r="5" spans="1:8" x14ac:dyDescent="0.45">
      <c r="A5" s="60" t="s">
        <v>101</v>
      </c>
      <c r="B5" s="50"/>
      <c r="C5" s="45">
        <v>0</v>
      </c>
      <c r="D5" s="51">
        <v>0</v>
      </c>
      <c r="E5" s="47">
        <f t="shared" si="0"/>
        <v>0</v>
      </c>
      <c r="F5" s="45">
        <v>0</v>
      </c>
      <c r="G5" s="55">
        <v>750</v>
      </c>
      <c r="H5" s="47">
        <f t="shared" si="1"/>
        <v>-750</v>
      </c>
    </row>
    <row r="6" spans="1:8" x14ac:dyDescent="0.45">
      <c r="A6" s="68" t="s">
        <v>120</v>
      </c>
      <c r="B6" s="50">
        <v>1</v>
      </c>
      <c r="C6" s="45">
        <v>0</v>
      </c>
      <c r="D6" s="51">
        <v>0</v>
      </c>
      <c r="E6" s="47">
        <f t="shared" si="0"/>
        <v>0</v>
      </c>
      <c r="F6" s="45">
        <v>0</v>
      </c>
      <c r="G6" s="55">
        <v>150</v>
      </c>
      <c r="H6" s="47">
        <f t="shared" si="1"/>
        <v>-150</v>
      </c>
    </row>
    <row r="7" spans="1:8" ht="14.65" thickBot="1" x14ac:dyDescent="0.5">
      <c r="A7" s="60" t="s">
        <v>102</v>
      </c>
      <c r="B7" s="50"/>
      <c r="C7" s="45">
        <v>0</v>
      </c>
      <c r="D7" s="51">
        <v>0</v>
      </c>
      <c r="E7" s="47">
        <f t="shared" si="0"/>
        <v>0</v>
      </c>
      <c r="F7" s="45">
        <v>0</v>
      </c>
      <c r="G7" s="55">
        <v>1500</v>
      </c>
      <c r="H7" s="47">
        <f t="shared" si="1"/>
        <v>-1500</v>
      </c>
    </row>
    <row r="8" spans="1:8" ht="14.65" thickTop="1" x14ac:dyDescent="0.45">
      <c r="A8" s="52"/>
      <c r="B8" s="56" t="s">
        <v>53</v>
      </c>
      <c r="C8" s="57">
        <f t="shared" ref="C8:H8" si="2">SUM(C3:C7)</f>
        <v>0</v>
      </c>
      <c r="D8" s="53">
        <f t="shared" si="2"/>
        <v>0</v>
      </c>
      <c r="E8" s="98">
        <f t="shared" si="2"/>
        <v>0</v>
      </c>
      <c r="F8" s="57">
        <f t="shared" si="2"/>
        <v>0</v>
      </c>
      <c r="G8" s="53">
        <f t="shared" si="2"/>
        <v>3500</v>
      </c>
      <c r="H8" s="98">
        <f t="shared" si="2"/>
        <v>-3500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4" sqref="B4"/>
    </sheetView>
  </sheetViews>
  <sheetFormatPr baseColWidth="10" defaultRowHeight="14.25" x14ac:dyDescent="0.45"/>
  <cols>
    <col min="1" max="1" width="40.59765625" bestFit="1" customWidth="1"/>
    <col min="4" max="4" width="12.265625" bestFit="1" customWidth="1"/>
    <col min="5" max="5" width="11.59765625" bestFit="1" customWidth="1"/>
    <col min="7" max="7" width="11.3984375" bestFit="1" customWidth="1"/>
  </cols>
  <sheetData>
    <row r="1" spans="1:8" x14ac:dyDescent="0.45">
      <c r="A1" s="43" t="s">
        <v>16</v>
      </c>
      <c r="B1" s="43"/>
      <c r="C1" s="43"/>
      <c r="D1" s="43"/>
      <c r="E1" s="43"/>
      <c r="F1" s="43"/>
      <c r="G1" s="43"/>
      <c r="H1" s="44"/>
    </row>
    <row r="2" spans="1:8" x14ac:dyDescent="0.45">
      <c r="A2" s="46"/>
      <c r="B2" s="58" t="s">
        <v>58</v>
      </c>
      <c r="C2" s="58" t="s">
        <v>61</v>
      </c>
      <c r="D2" s="58" t="s">
        <v>57</v>
      </c>
      <c r="E2" s="59" t="s">
        <v>62</v>
      </c>
      <c r="F2" s="59" t="s">
        <v>56</v>
      </c>
      <c r="G2" s="58" t="s">
        <v>55</v>
      </c>
      <c r="H2" s="59" t="s">
        <v>54</v>
      </c>
    </row>
    <row r="3" spans="1:8" x14ac:dyDescent="0.45">
      <c r="A3" s="60" t="s">
        <v>71</v>
      </c>
      <c r="B3" s="50"/>
      <c r="C3" s="45">
        <v>0</v>
      </c>
      <c r="D3" s="51">
        <v>0</v>
      </c>
      <c r="E3" s="47">
        <f t="shared" ref="E3:E5" si="0">C3-D3</f>
        <v>0</v>
      </c>
      <c r="F3" s="45">
        <v>0</v>
      </c>
      <c r="G3" s="55">
        <v>500</v>
      </c>
      <c r="H3" s="47">
        <f>F3-G3</f>
        <v>-500</v>
      </c>
    </row>
    <row r="4" spans="1:8" x14ac:dyDescent="0.45">
      <c r="A4" s="60" t="s">
        <v>118</v>
      </c>
      <c r="B4" s="50">
        <v>1</v>
      </c>
      <c r="C4" s="45">
        <v>0</v>
      </c>
      <c r="D4" s="51">
        <v>0</v>
      </c>
      <c r="E4" s="47">
        <f t="shared" ref="E4" si="1">C4-D4</f>
        <v>0</v>
      </c>
      <c r="F4" s="45">
        <v>0</v>
      </c>
      <c r="G4" s="55">
        <v>50</v>
      </c>
      <c r="H4" s="47">
        <f>F4-G4</f>
        <v>-50</v>
      </c>
    </row>
    <row r="5" spans="1:8" ht="14.65" thickBot="1" x14ac:dyDescent="0.5">
      <c r="A5" s="60" t="s">
        <v>72</v>
      </c>
      <c r="B5" s="50">
        <v>2</v>
      </c>
      <c r="C5" s="45">
        <v>0</v>
      </c>
      <c r="D5" s="51">
        <v>0</v>
      </c>
      <c r="E5" s="47">
        <f t="shared" si="0"/>
        <v>0</v>
      </c>
      <c r="F5" s="45">
        <v>0</v>
      </c>
      <c r="G5" s="55">
        <v>500</v>
      </c>
      <c r="H5" s="47">
        <f t="shared" ref="H5" si="2">F5-G5</f>
        <v>-500</v>
      </c>
    </row>
    <row r="6" spans="1:8" ht="14.65" thickTop="1" x14ac:dyDescent="0.45">
      <c r="A6" s="52"/>
      <c r="B6" s="56" t="s">
        <v>53</v>
      </c>
      <c r="C6" s="57">
        <f t="shared" ref="C6:H6" si="3">SUM(C3:C5)</f>
        <v>0</v>
      </c>
      <c r="D6" s="53">
        <f t="shared" si="3"/>
        <v>0</v>
      </c>
      <c r="E6" s="98">
        <f t="shared" si="3"/>
        <v>0</v>
      </c>
      <c r="F6" s="57">
        <f t="shared" si="3"/>
        <v>0</v>
      </c>
      <c r="G6" s="53">
        <f t="shared" si="3"/>
        <v>1050</v>
      </c>
      <c r="H6" s="98">
        <f t="shared" si="3"/>
        <v>-1050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24" sqref="F24"/>
    </sheetView>
  </sheetViews>
  <sheetFormatPr baseColWidth="10" defaultRowHeight="14.25" x14ac:dyDescent="0.45"/>
  <cols>
    <col min="1" max="1" width="40.59765625" bestFit="1" customWidth="1"/>
    <col min="4" max="4" width="12.265625" bestFit="1" customWidth="1"/>
    <col min="5" max="5" width="13.265625" bestFit="1" customWidth="1"/>
    <col min="7" max="7" width="12.3984375" bestFit="1" customWidth="1"/>
    <col min="8" max="8" width="13.1328125" bestFit="1" customWidth="1"/>
  </cols>
  <sheetData>
    <row r="1" spans="1:8" x14ac:dyDescent="0.45">
      <c r="A1" s="43" t="s">
        <v>17</v>
      </c>
      <c r="B1" s="43"/>
      <c r="C1" s="43"/>
      <c r="D1" s="43"/>
      <c r="E1" s="43"/>
      <c r="F1" s="43"/>
      <c r="G1" s="43"/>
      <c r="H1" s="44"/>
    </row>
    <row r="2" spans="1:8" x14ac:dyDescent="0.45">
      <c r="A2" s="46"/>
      <c r="B2" s="58" t="s">
        <v>58</v>
      </c>
      <c r="C2" s="58" t="s">
        <v>61</v>
      </c>
      <c r="D2" s="58" t="s">
        <v>57</v>
      </c>
      <c r="E2" s="59" t="s">
        <v>62</v>
      </c>
      <c r="F2" s="59" t="s">
        <v>56</v>
      </c>
      <c r="G2" s="58" t="s">
        <v>55</v>
      </c>
      <c r="H2" s="59" t="s">
        <v>54</v>
      </c>
    </row>
    <row r="3" spans="1:8" x14ac:dyDescent="0.45">
      <c r="A3" s="46" t="s">
        <v>49</v>
      </c>
      <c r="B3" s="50">
        <v>2</v>
      </c>
      <c r="C3" s="45">
        <v>0</v>
      </c>
      <c r="D3" s="51">
        <v>2000</v>
      </c>
      <c r="E3" s="47">
        <f t="shared" ref="E3:E6" si="0">C3-D3</f>
        <v>-2000</v>
      </c>
      <c r="F3" s="45">
        <v>0</v>
      </c>
      <c r="G3" s="55">
        <v>4000</v>
      </c>
      <c r="H3" s="47">
        <f>F3-G3</f>
        <v>-4000</v>
      </c>
    </row>
    <row r="4" spans="1:8" x14ac:dyDescent="0.45">
      <c r="A4" s="46" t="s">
        <v>50</v>
      </c>
      <c r="B4" s="50"/>
      <c r="C4" s="45">
        <v>0</v>
      </c>
      <c r="D4" s="51">
        <v>550</v>
      </c>
      <c r="E4" s="47">
        <f t="shared" si="0"/>
        <v>-550</v>
      </c>
      <c r="F4" s="45">
        <v>0</v>
      </c>
      <c r="G4" s="55">
        <v>1200</v>
      </c>
      <c r="H4" s="47">
        <f t="shared" ref="H4:H6" si="1">F4-G4</f>
        <v>-1200</v>
      </c>
    </row>
    <row r="5" spans="1:8" x14ac:dyDescent="0.45">
      <c r="A5" s="46" t="s">
        <v>93</v>
      </c>
      <c r="B5" s="50">
        <v>1</v>
      </c>
      <c r="C5" s="45">
        <v>0</v>
      </c>
      <c r="D5" s="51">
        <v>1000</v>
      </c>
      <c r="E5" s="47">
        <f t="shared" si="0"/>
        <v>-1000</v>
      </c>
      <c r="F5" s="45">
        <v>0</v>
      </c>
      <c r="G5" s="55">
        <v>3000</v>
      </c>
      <c r="H5" s="47">
        <f t="shared" si="1"/>
        <v>-3000</v>
      </c>
    </row>
    <row r="6" spans="1:8" x14ac:dyDescent="0.45">
      <c r="A6" s="46" t="s">
        <v>51</v>
      </c>
      <c r="B6" s="50">
        <v>2</v>
      </c>
      <c r="C6" s="45">
        <v>0</v>
      </c>
      <c r="D6" s="51">
        <v>300</v>
      </c>
      <c r="E6" s="47">
        <f t="shared" si="0"/>
        <v>-300</v>
      </c>
      <c r="F6" s="45">
        <v>0</v>
      </c>
      <c r="G6" s="55">
        <v>800</v>
      </c>
      <c r="H6" s="47">
        <f t="shared" si="1"/>
        <v>-800</v>
      </c>
    </row>
    <row r="7" spans="1:8" ht="14.65" thickBot="1" x14ac:dyDescent="0.5">
      <c r="A7" s="46" t="s">
        <v>52</v>
      </c>
      <c r="B7" s="50">
        <v>1</v>
      </c>
      <c r="C7" s="45">
        <v>0</v>
      </c>
      <c r="D7" s="51">
        <v>2500</v>
      </c>
      <c r="E7" s="47">
        <f>C7-D7</f>
        <v>-2500</v>
      </c>
      <c r="F7" s="45">
        <v>0</v>
      </c>
      <c r="G7" s="55">
        <v>8000</v>
      </c>
      <c r="H7" s="47">
        <f>F7-G7</f>
        <v>-8000</v>
      </c>
    </row>
    <row r="8" spans="1:8" ht="14.65" thickTop="1" x14ac:dyDescent="0.45">
      <c r="A8" s="52"/>
      <c r="B8" s="56" t="s">
        <v>53</v>
      </c>
      <c r="C8" s="57">
        <f t="shared" ref="C8:H8" si="2">SUM(C3:C7)</f>
        <v>0</v>
      </c>
      <c r="D8" s="53">
        <f t="shared" si="2"/>
        <v>6350</v>
      </c>
      <c r="E8" s="98">
        <f t="shared" si="2"/>
        <v>-6350</v>
      </c>
      <c r="F8" s="57">
        <f t="shared" si="2"/>
        <v>0</v>
      </c>
      <c r="G8" s="53">
        <f t="shared" si="2"/>
        <v>17000</v>
      </c>
      <c r="H8" s="98">
        <f t="shared" si="2"/>
        <v>-17000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23" sqref="G23"/>
    </sheetView>
  </sheetViews>
  <sheetFormatPr baseColWidth="10" defaultRowHeight="14.25" x14ac:dyDescent="0.45"/>
  <cols>
    <col min="1" max="1" width="40.59765625" bestFit="1" customWidth="1"/>
    <col min="4" max="4" width="12.265625" bestFit="1" customWidth="1"/>
    <col min="5" max="5" width="11.59765625" bestFit="1" customWidth="1"/>
    <col min="7" max="7" width="11.3984375" bestFit="1" customWidth="1"/>
  </cols>
  <sheetData>
    <row r="1" spans="1:8" x14ac:dyDescent="0.45">
      <c r="A1" s="43" t="s">
        <v>18</v>
      </c>
      <c r="B1" s="43"/>
      <c r="C1" s="43"/>
      <c r="D1" s="43"/>
      <c r="E1" s="43"/>
      <c r="F1" s="43"/>
      <c r="G1" s="43"/>
      <c r="H1" s="44"/>
    </row>
    <row r="2" spans="1:8" x14ac:dyDescent="0.45">
      <c r="A2" s="46"/>
      <c r="B2" s="58" t="s">
        <v>58</v>
      </c>
      <c r="C2" s="58" t="s">
        <v>61</v>
      </c>
      <c r="D2" s="58" t="s">
        <v>57</v>
      </c>
      <c r="E2" s="59" t="s">
        <v>62</v>
      </c>
      <c r="F2" s="59" t="s">
        <v>56</v>
      </c>
      <c r="G2" s="58" t="s">
        <v>55</v>
      </c>
      <c r="H2" s="59" t="s">
        <v>54</v>
      </c>
    </row>
    <row r="3" spans="1:8" x14ac:dyDescent="0.45">
      <c r="A3" s="60" t="s">
        <v>73</v>
      </c>
      <c r="B3" s="50">
        <v>1</v>
      </c>
      <c r="C3" s="45">
        <v>0</v>
      </c>
      <c r="D3" s="51">
        <v>0</v>
      </c>
      <c r="E3" s="47">
        <f t="shared" ref="E3:E7" si="0">C3-D3</f>
        <v>0</v>
      </c>
      <c r="F3" s="45">
        <v>0</v>
      </c>
      <c r="G3" s="55">
        <v>700</v>
      </c>
      <c r="H3" s="47">
        <f>F3-G3</f>
        <v>-700</v>
      </c>
    </row>
    <row r="4" spans="1:8" x14ac:dyDescent="0.45">
      <c r="A4" s="60" t="s">
        <v>74</v>
      </c>
      <c r="B4" s="50"/>
      <c r="C4" s="45">
        <v>0</v>
      </c>
      <c r="D4" s="51">
        <v>0</v>
      </c>
      <c r="E4" s="47">
        <f t="shared" si="0"/>
        <v>0</v>
      </c>
      <c r="F4" s="45">
        <v>0</v>
      </c>
      <c r="G4" s="55">
        <v>0</v>
      </c>
      <c r="H4" s="47">
        <f t="shared" ref="H4:H7" si="1">F4-G4</f>
        <v>0</v>
      </c>
    </row>
    <row r="5" spans="1:8" x14ac:dyDescent="0.45">
      <c r="A5" s="60" t="s">
        <v>89</v>
      </c>
      <c r="B5" s="50"/>
      <c r="C5" s="45">
        <v>0</v>
      </c>
      <c r="D5" s="51">
        <v>0</v>
      </c>
      <c r="E5" s="47">
        <f t="shared" si="0"/>
        <v>0</v>
      </c>
      <c r="F5" s="45">
        <v>0</v>
      </c>
      <c r="G5" s="55">
        <v>2000</v>
      </c>
      <c r="H5" s="47">
        <f t="shared" si="1"/>
        <v>-2000</v>
      </c>
    </row>
    <row r="6" spans="1:8" x14ac:dyDescent="0.45">
      <c r="A6" s="60" t="s">
        <v>119</v>
      </c>
      <c r="B6" s="50">
        <v>2</v>
      </c>
      <c r="C6" s="45">
        <v>0</v>
      </c>
      <c r="D6" s="51">
        <v>0</v>
      </c>
      <c r="E6" s="47">
        <f t="shared" ref="E6" si="2">C6-D6</f>
        <v>0</v>
      </c>
      <c r="F6" s="45">
        <v>0</v>
      </c>
      <c r="G6" s="55">
        <v>200</v>
      </c>
      <c r="H6" s="47">
        <f t="shared" ref="H6" si="3">F6-G6</f>
        <v>-200</v>
      </c>
    </row>
    <row r="7" spans="1:8" ht="14.65" thickBot="1" x14ac:dyDescent="0.5">
      <c r="A7" s="60" t="s">
        <v>78</v>
      </c>
      <c r="B7" s="50"/>
      <c r="C7" s="45">
        <v>0</v>
      </c>
      <c r="D7" s="51">
        <v>600</v>
      </c>
      <c r="E7" s="47">
        <f t="shared" si="0"/>
        <v>-600</v>
      </c>
      <c r="F7" s="45">
        <v>0</v>
      </c>
      <c r="G7" s="55">
        <v>1800</v>
      </c>
      <c r="H7" s="47">
        <f t="shared" si="1"/>
        <v>-1800</v>
      </c>
    </row>
    <row r="8" spans="1:8" ht="14.65" thickTop="1" x14ac:dyDescent="0.45">
      <c r="A8" s="52"/>
      <c r="B8" s="56" t="s">
        <v>53</v>
      </c>
      <c r="C8" s="57">
        <f t="shared" ref="C8:H8" si="4">SUM(C3:C7)</f>
        <v>0</v>
      </c>
      <c r="D8" s="53">
        <f t="shared" si="4"/>
        <v>600</v>
      </c>
      <c r="E8" s="98">
        <f t="shared" si="4"/>
        <v>-600</v>
      </c>
      <c r="F8" s="57">
        <f t="shared" si="4"/>
        <v>0</v>
      </c>
      <c r="G8" s="53">
        <f t="shared" si="4"/>
        <v>4700</v>
      </c>
      <c r="H8" s="98">
        <f t="shared" si="4"/>
        <v>-4700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Deckblatt</vt:lpstr>
      <vt:lpstr>Detailblatt I</vt:lpstr>
      <vt:lpstr>Detailblatt II</vt:lpstr>
      <vt:lpstr>Schulungen &amp; Konferenzen</vt:lpstr>
      <vt:lpstr>Finanzen</vt:lpstr>
      <vt:lpstr>Hochschulpolitik</vt:lpstr>
      <vt:lpstr>Internationales</vt:lpstr>
      <vt:lpstr>Kultur</vt:lpstr>
      <vt:lpstr>Öffentlichkeitsarbeit</vt:lpstr>
      <vt:lpstr>Qualitätsmanagement</vt:lpstr>
      <vt:lpstr>Soziales</vt:lpstr>
      <vt:lpstr>Sport</vt:lpstr>
      <vt:lpstr>Studium</vt:lpstr>
      <vt:lpstr>Verwaltung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Andre' Günther</dc:creator>
  <cp:lastModifiedBy>Florian Fuhlroth</cp:lastModifiedBy>
  <cp:lastPrinted>2017-12-13T12:26:32Z</cp:lastPrinted>
  <dcterms:created xsi:type="dcterms:W3CDTF">2015-12-18T11:13:43Z</dcterms:created>
  <dcterms:modified xsi:type="dcterms:W3CDTF">2017-12-13T12:30:16Z</dcterms:modified>
</cp:coreProperties>
</file>