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Elli\StuRa\"/>
    </mc:Choice>
  </mc:AlternateContent>
  <xr:revisionPtr revIDLastSave="0" documentId="13_ncr:1_{587E2477-DB90-4A03-BDDD-BB5380B87D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E13" i="1" s="1"/>
  <c r="C14" i="1"/>
  <c r="E14" i="1" s="1"/>
  <c r="D25" i="1"/>
  <c r="D8" i="1" s="1"/>
  <c r="D26" i="1"/>
  <c r="D9" i="1" s="1"/>
  <c r="D24" i="1"/>
  <c r="D7" i="1" s="1"/>
  <c r="E17" i="1"/>
  <c r="E18" i="1"/>
  <c r="C8" i="1"/>
  <c r="C10" i="1"/>
  <c r="E10" i="1" s="1"/>
  <c r="C11" i="1"/>
  <c r="E11" i="1" s="1"/>
  <c r="C12" i="1"/>
  <c r="E12" i="1" s="1"/>
  <c r="C7" i="1"/>
  <c r="B9" i="1"/>
  <c r="C9" i="1" s="1"/>
  <c r="J12" i="1" l="1"/>
  <c r="J13" i="1"/>
  <c r="C15" i="1"/>
  <c r="E8" i="1"/>
  <c r="E7" i="1"/>
  <c r="E9" i="1"/>
  <c r="J8" i="1"/>
  <c r="J9" i="1"/>
  <c r="J10" i="1"/>
  <c r="J11" i="1"/>
  <c r="J7" i="1"/>
  <c r="E15" i="1" l="1"/>
  <c r="C16" i="1"/>
  <c r="E16" i="1" s="1"/>
  <c r="E19" i="1"/>
  <c r="J14" i="1"/>
</calcChain>
</file>

<file path=xl/sharedStrings.xml><?xml version="1.0" encoding="utf-8"?>
<sst xmlns="http://schemas.openxmlformats.org/spreadsheetml/2006/main" count="46" uniqueCount="34">
  <si>
    <t>Anzahl Personen:</t>
  </si>
  <si>
    <t>Betreff</t>
  </si>
  <si>
    <t>Menge p. P.</t>
  </si>
  <si>
    <t>Menge</t>
  </si>
  <si>
    <t>Preis</t>
  </si>
  <si>
    <t>Würstchen</t>
  </si>
  <si>
    <t>Grillkäse</t>
  </si>
  <si>
    <t>Brötchen</t>
  </si>
  <si>
    <t>Curry Ketchup</t>
  </si>
  <si>
    <t>-</t>
  </si>
  <si>
    <t>Senf</t>
  </si>
  <si>
    <t>Ergebnis</t>
  </si>
  <si>
    <t>Stückpreis</t>
  </si>
  <si>
    <t>Ausgaben</t>
  </si>
  <si>
    <t>Stück</t>
  </si>
  <si>
    <t>Würsten im Brötchen mit Senf/Ketchup</t>
  </si>
  <si>
    <t>Grillkäse im Brötchen mit Senf/Ketchup</t>
  </si>
  <si>
    <t>Einnahmen</t>
  </si>
  <si>
    <t>Flaschenpfand</t>
  </si>
  <si>
    <t>Stückpreis [€]</t>
  </si>
  <si>
    <t>Kosten [€]</t>
  </si>
  <si>
    <t>Preis [€]</t>
  </si>
  <si>
    <t>Kastenpfand</t>
  </si>
  <si>
    <t>Umrechnungstabelle</t>
  </si>
  <si>
    <t>Pils [0,5 l]</t>
  </si>
  <si>
    <t>Radler [0,5 l]</t>
  </si>
  <si>
    <t>Pils (0,0) [0,5 l]</t>
  </si>
  <si>
    <t>Sprite [1 l]</t>
  </si>
  <si>
    <t>Sprudelwasser [1 l]</t>
  </si>
  <si>
    <t>Sprite [0,25 l]</t>
  </si>
  <si>
    <t>Sprudelwasser [0,25 l]</t>
  </si>
  <si>
    <t>Einführungsveranstaltung Master Fakultät Wirtschaftswissenschaften SoSe 2023</t>
  </si>
  <si>
    <t>Position</t>
  </si>
  <si>
    <t>Menge in einer Packung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</si>
</sst>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2929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2" xfId="0" applyFill="1" applyBorder="1"/>
    <xf numFmtId="0" fontId="0" fillId="3" borderId="1" xfId="0" applyFill="1" applyBorder="1"/>
    <xf numFmtId="2" fontId="0" fillId="0" borderId="0" xfId="0" applyNumberFormat="1"/>
    <xf numFmtId="0" fontId="1" fillId="4" borderId="3" xfId="0" applyFont="1" applyFill="1" applyBorder="1"/>
    <xf numFmtId="0" fontId="0" fillId="4" borderId="3" xfId="0" applyFill="1" applyBorder="1"/>
    <xf numFmtId="2" fontId="0" fillId="4" borderId="3" xfId="0" applyNumberFormat="1" applyFill="1" applyBorder="1"/>
    <xf numFmtId="1" fontId="0" fillId="4" borderId="3" xfId="0" applyNumberFormat="1" applyFill="1" applyBorder="1"/>
    <xf numFmtId="0" fontId="0" fillId="4" borderId="5" xfId="0" applyFill="1" applyBorder="1"/>
    <xf numFmtId="2" fontId="0" fillId="4" borderId="5" xfId="0" applyNumberFormat="1" applyFill="1" applyBorder="1"/>
    <xf numFmtId="0" fontId="0" fillId="4" borderId="4" xfId="0" applyFill="1" applyBorder="1"/>
    <xf numFmtId="2" fontId="0" fillId="4" borderId="4" xfId="0" applyNumberFormat="1" applyFill="1" applyBorder="1"/>
    <xf numFmtId="1" fontId="0" fillId="4" borderId="4" xfId="0" applyNumberFormat="1" applyFill="1" applyBorder="1"/>
    <xf numFmtId="0" fontId="1" fillId="5" borderId="3" xfId="0" applyFont="1" applyFill="1" applyBorder="1"/>
    <xf numFmtId="0" fontId="0" fillId="5" borderId="3" xfId="0" applyFill="1" applyBorder="1"/>
    <xf numFmtId="2" fontId="0" fillId="5" borderId="3" xfId="0" applyNumberFormat="1" applyFill="1" applyBorder="1"/>
    <xf numFmtId="1" fontId="0" fillId="5" borderId="3" xfId="0" applyNumberFormat="1" applyFill="1" applyBorder="1"/>
    <xf numFmtId="0" fontId="0" fillId="5" borderId="5" xfId="0" applyFill="1" applyBorder="1"/>
    <xf numFmtId="2" fontId="0" fillId="5" borderId="5" xfId="0" applyNumberFormat="1" applyFill="1" applyBorder="1"/>
    <xf numFmtId="0" fontId="0" fillId="5" borderId="4" xfId="0" applyFill="1" applyBorder="1"/>
    <xf numFmtId="1" fontId="0" fillId="5" borderId="4" xfId="0" applyNumberFormat="1" applyFill="1" applyBorder="1"/>
    <xf numFmtId="2" fontId="0" fillId="5" borderId="4" xfId="0" applyNumberFormat="1" applyFill="1" applyBorder="1"/>
    <xf numFmtId="0" fontId="0" fillId="0" borderId="0" xfId="0" applyAlignment="1">
      <alignment wrapText="1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</cellXfs>
  <cellStyles count="1">
    <cellStyle name="Standard" xfId="0" builtinId="0"/>
  </cellStyles>
  <dxfs count="30">
    <dxf>
      <numFmt numFmtId="2" formatCode="0.00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9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patternFill patternType="solid">
          <fgColor indexed="64"/>
          <bgColor theme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/>
        </patternFill>
      </fill>
    </dxf>
    <dxf>
      <fill>
        <patternFill patternType="solid">
          <fgColor indexed="64"/>
          <bgColor theme="9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patternFill patternType="solid">
          <fgColor indexed="64"/>
          <bgColor rgb="FFFF292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rgb="FFFF2929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patternFill patternType="solid">
          <fgColor indexed="64"/>
          <bgColor rgb="FFFF292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rgb="FFFF292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patternFill patternType="solid">
          <fgColor indexed="64"/>
          <bgColor rgb="FFFF292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rgb="FFFF292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patternFill patternType="solid">
          <fgColor indexed="64"/>
          <bgColor rgb="FFFF292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rgb="FFFF292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292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2929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2929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2929"/>
        </patternFill>
      </fill>
    </dxf>
    <dxf>
      <fill>
        <patternFill patternType="solid">
          <fgColor indexed="64"/>
          <bgColor rgb="FFFF2929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ADAC07-D6E4-4B42-BEAF-ECD4218A9A86}" name="Ausgaben" displayName="Ausgaben" ref="A6:E19" totalsRowCount="1" headerRowDxfId="25" dataDxfId="24" totalsRowDxfId="23">
  <autoFilter ref="A6:E18" xr:uid="{67ADAC07-D6E4-4B42-BEAF-ECD4218A9A86}"/>
  <tableColumns count="5">
    <tableColumn id="1" xr3:uid="{59E74B6E-DA3E-45CE-9A34-1C88AB18A698}" name="Position" totalsRowLabel="Ergebnis" dataDxfId="22" totalsRowDxfId="21"/>
    <tableColumn id="2" xr3:uid="{F45EA849-CBFF-4F16-98F9-EA4394BFF609}" name="Menge p. P." dataDxfId="20" totalsRowDxfId="19"/>
    <tableColumn id="3" xr3:uid="{48740813-2CFD-4E31-8984-516D9A130D5B}" name="Menge" dataDxfId="18" totalsRowDxfId="17"/>
    <tableColumn id="4" xr3:uid="{6B43BED8-2417-4C3A-BDAD-A5347B8F3215}" name="Stückpreis [€]" dataDxfId="16" totalsRowDxfId="15"/>
    <tableColumn id="5" xr3:uid="{58024FA9-36EB-435F-8BB1-192C9187A7A5}" name="Kosten [€]" totalsRowFunction="sum" dataDxfId="14" totalsRowDxfId="13">
      <calculatedColumnFormula>C7*D7</calculatedColumnFormula>
    </tableColumn>
  </tableColumns>
  <tableStyleInfo name="TableStyleMedium2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58FCEA-64CB-477B-8B92-E9787D73CB80}" name="Einnahmen" displayName="Einnahmen" ref="G6:J14" totalsRowCount="1" headerRowDxfId="12" dataDxfId="11" totalsRowDxfId="10">
  <autoFilter ref="G6:J13" xr:uid="{9B58FCEA-64CB-477B-8B92-E9787D73CB80}"/>
  <tableColumns count="4">
    <tableColumn id="1" xr3:uid="{E290211A-10A9-47F2-B62D-0C2DBC78FF3E}" name="Position" totalsRowLabel="Ergebnis" dataDxfId="9" totalsRowDxfId="3"/>
    <tableColumn id="2" xr3:uid="{E0980D9D-62E8-4079-8B8C-BF6E7763C710}" name="Stück" dataDxfId="8" totalsRowDxfId="2"/>
    <tableColumn id="3" xr3:uid="{F7D5BBFF-EBDC-4B2F-8C80-D090A0A660D8}" name="Stückpreis [€]" dataDxfId="7" totalsRowDxfId="1"/>
    <tableColumn id="4" xr3:uid="{C72A2DBE-B269-4BDC-8501-84C8E1EA5756}" name="Preis [€]" totalsRowFunction="sum" dataDxfId="6" totalsRowDxfId="0">
      <calculatedColumnFormula>Einnahmen[[#This Row],[Stück]]*Einnahmen[[#This Row],[Stückpreis '[€']]]</calculatedColumnFormula>
    </tableColumn>
  </tableColumns>
  <tableStyleInfo name="TableStyleMedium2" showFirstColumn="0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C49BC50-0F24-44D3-A8F7-45A7A9FDE346}" name="Umrechnungstabelle" displayName="Umrechnungstabelle" ref="A23:D26" totalsRowShown="0">
  <autoFilter ref="A23:D26" xr:uid="{6C49BC50-0F24-44D3-A8F7-45A7A9FDE346}"/>
  <tableColumns count="4">
    <tableColumn id="1" xr3:uid="{7519AFDE-530D-4902-B40D-F6147558764A}" name="Betreff"/>
    <tableColumn id="2" xr3:uid="{E811272E-A017-416A-868A-C8C6F438FDC6}" name="Menge in einer Packung"/>
    <tableColumn id="3" xr3:uid="{D9E4E2AF-B694-49C1-BFCF-999A3E24E777}" name="Preis" dataDxfId="5"/>
    <tableColumn id="4" xr3:uid="{3E13418D-B0E5-41ED-BF8E-42AA4B121029}" name="Stückpreis" dataDxfId="4">
      <calculatedColumnFormula>ROUND(Umrechnungstabelle[[#This Row],[Preis]]/Umrechnungstabelle[[#This Row],[Menge in einer Packung]],2)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G16" sqref="G16"/>
    </sheetView>
  </sheetViews>
  <sheetFormatPr baseColWidth="10" defaultColWidth="8.88671875" defaultRowHeight="14.4" x14ac:dyDescent="0.3"/>
  <cols>
    <col min="1" max="1" width="16.33203125" customWidth="1"/>
    <col min="2" max="2" width="14.5546875" customWidth="1"/>
    <col min="3" max="3" width="9.109375" bestFit="1" customWidth="1"/>
    <col min="4" max="4" width="14.6640625" bestFit="1" customWidth="1"/>
    <col min="5" max="5" width="11.77734375" bestFit="1" customWidth="1"/>
    <col min="7" max="7" width="33.109375" bestFit="1" customWidth="1"/>
    <col min="8" max="8" width="7.88671875" bestFit="1" customWidth="1"/>
    <col min="9" max="9" width="14.6640625" bestFit="1" customWidth="1"/>
    <col min="10" max="10" width="10" bestFit="1" customWidth="1"/>
    <col min="12" max="13" width="11.77734375" customWidth="1"/>
    <col min="14" max="14" width="12.33203125" bestFit="1" customWidth="1"/>
  </cols>
  <sheetData>
    <row r="1" spans="1:14" ht="23.4" x14ac:dyDescent="0.45">
      <c r="A1" s="2" t="s">
        <v>31</v>
      </c>
    </row>
    <row r="2" spans="1:14" ht="15" thickBot="1" x14ac:dyDescent="0.35"/>
    <row r="3" spans="1:14" ht="15" thickBot="1" x14ac:dyDescent="0.35">
      <c r="A3" s="4" t="s">
        <v>0</v>
      </c>
      <c r="B3" s="3">
        <v>40</v>
      </c>
    </row>
    <row r="5" spans="1:14" ht="18" x14ac:dyDescent="0.35">
      <c r="A5" s="6" t="s">
        <v>13</v>
      </c>
      <c r="B5" s="7"/>
      <c r="C5" s="7"/>
      <c r="D5" s="7"/>
      <c r="E5" s="7"/>
      <c r="G5" s="15" t="s">
        <v>17</v>
      </c>
      <c r="H5" s="16"/>
      <c r="I5" s="16"/>
      <c r="J5" s="16"/>
      <c r="L5" s="1"/>
    </row>
    <row r="6" spans="1:14" x14ac:dyDescent="0.3">
      <c r="A6" s="7" t="s">
        <v>32</v>
      </c>
      <c r="B6" s="7" t="s">
        <v>2</v>
      </c>
      <c r="C6" s="7" t="s">
        <v>3</v>
      </c>
      <c r="D6" s="7" t="s">
        <v>19</v>
      </c>
      <c r="E6" s="7" t="s">
        <v>20</v>
      </c>
      <c r="G6" s="16" t="s">
        <v>32</v>
      </c>
      <c r="H6" s="16" t="s">
        <v>14</v>
      </c>
      <c r="I6" s="16" t="s">
        <v>19</v>
      </c>
      <c r="J6" s="16" t="s">
        <v>21</v>
      </c>
    </row>
    <row r="7" spans="1:14" x14ac:dyDescent="0.3">
      <c r="A7" s="7" t="s">
        <v>5</v>
      </c>
      <c r="B7" s="8">
        <v>0.5</v>
      </c>
      <c r="C7" s="9">
        <f>$B$3*B7</f>
        <v>20</v>
      </c>
      <c r="D7" s="8">
        <f>D24</f>
        <v>0.63</v>
      </c>
      <c r="E7" s="8">
        <f>C7*D7</f>
        <v>12.6</v>
      </c>
      <c r="G7" s="16" t="s">
        <v>15</v>
      </c>
      <c r="H7" s="16">
        <v>16</v>
      </c>
      <c r="I7" s="17">
        <v>1.5</v>
      </c>
      <c r="J7" s="17">
        <f>Einnahmen[[#This Row],[Stück]]*Einnahmen[[#This Row],[Stückpreis '[€']]]</f>
        <v>24</v>
      </c>
      <c r="L7" s="5"/>
      <c r="M7" s="5"/>
      <c r="N7" s="5"/>
    </row>
    <row r="8" spans="1:14" x14ac:dyDescent="0.3">
      <c r="A8" s="7" t="s">
        <v>6</v>
      </c>
      <c r="B8" s="8">
        <v>0.5</v>
      </c>
      <c r="C8" s="9">
        <f t="shared" ref="C8:C14" si="0">$B$3*B8</f>
        <v>20</v>
      </c>
      <c r="D8" s="8">
        <f>D25</f>
        <v>0.9</v>
      </c>
      <c r="E8" s="8">
        <f t="shared" ref="E8:E18" si="1">C8*D8</f>
        <v>18</v>
      </c>
      <c r="G8" s="16" t="s">
        <v>16</v>
      </c>
      <c r="H8" s="16">
        <v>16</v>
      </c>
      <c r="I8" s="17">
        <v>1.5</v>
      </c>
      <c r="J8" s="17">
        <f>Einnahmen[[#This Row],[Stück]]*Einnahmen[[#This Row],[Stückpreis '[€']]]</f>
        <v>24</v>
      </c>
    </row>
    <row r="9" spans="1:14" ht="18" x14ac:dyDescent="0.35">
      <c r="A9" s="7" t="s">
        <v>7</v>
      </c>
      <c r="B9" s="8">
        <f>B7+B8</f>
        <v>1</v>
      </c>
      <c r="C9" s="9">
        <f t="shared" si="0"/>
        <v>40</v>
      </c>
      <c r="D9" s="8">
        <f>D26</f>
        <v>0.48</v>
      </c>
      <c r="E9" s="8">
        <f t="shared" si="1"/>
        <v>19.2</v>
      </c>
      <c r="G9" s="16" t="s">
        <v>24</v>
      </c>
      <c r="H9" s="16">
        <v>40</v>
      </c>
      <c r="I9" s="17">
        <v>1</v>
      </c>
      <c r="J9" s="17">
        <f>Einnahmen[[#This Row],[Stück]]*Einnahmen[[#This Row],[Stückpreis '[€']]]</f>
        <v>40</v>
      </c>
      <c r="L9" s="1"/>
    </row>
    <row r="10" spans="1:14" x14ac:dyDescent="0.3">
      <c r="A10" s="7" t="s">
        <v>24</v>
      </c>
      <c r="B10" s="8">
        <v>1.25</v>
      </c>
      <c r="C10" s="9">
        <f t="shared" si="0"/>
        <v>50</v>
      </c>
      <c r="D10" s="8">
        <v>0.7</v>
      </c>
      <c r="E10" s="8">
        <f t="shared" si="1"/>
        <v>35</v>
      </c>
      <c r="G10" s="16" t="s">
        <v>25</v>
      </c>
      <c r="H10" s="16">
        <v>32</v>
      </c>
      <c r="I10" s="17">
        <v>1</v>
      </c>
      <c r="J10" s="17">
        <f>Einnahmen[[#This Row],[Stück]]*Einnahmen[[#This Row],[Stückpreis '[€']]]</f>
        <v>32</v>
      </c>
    </row>
    <row r="11" spans="1:14" x14ac:dyDescent="0.3">
      <c r="A11" s="7" t="s">
        <v>25</v>
      </c>
      <c r="B11" s="8">
        <v>1</v>
      </c>
      <c r="C11" s="9">
        <f t="shared" si="0"/>
        <v>40</v>
      </c>
      <c r="D11" s="8">
        <v>0.7</v>
      </c>
      <c r="E11" s="8">
        <f t="shared" si="1"/>
        <v>28</v>
      </c>
      <c r="G11" s="16" t="s">
        <v>26</v>
      </c>
      <c r="H11" s="16">
        <v>8</v>
      </c>
      <c r="I11" s="17">
        <v>1</v>
      </c>
      <c r="J11" s="17">
        <f>Einnahmen[[#This Row],[Stück]]*Einnahmen[[#This Row],[Stückpreis '[€']]]</f>
        <v>8</v>
      </c>
      <c r="L11" s="5"/>
      <c r="M11" s="5"/>
      <c r="N11" s="5"/>
    </row>
    <row r="12" spans="1:14" x14ac:dyDescent="0.3">
      <c r="A12" s="7" t="s">
        <v>26</v>
      </c>
      <c r="B12" s="8">
        <v>0.25</v>
      </c>
      <c r="C12" s="9">
        <f t="shared" si="0"/>
        <v>10</v>
      </c>
      <c r="D12" s="8">
        <v>0.7</v>
      </c>
      <c r="E12" s="8">
        <f t="shared" si="1"/>
        <v>7</v>
      </c>
      <c r="G12" s="16" t="s">
        <v>29</v>
      </c>
      <c r="H12" s="18">
        <v>13</v>
      </c>
      <c r="I12" s="17">
        <v>1</v>
      </c>
      <c r="J12" s="17">
        <f>Einnahmen[[#This Row],[Stück]]*Einnahmen[[#This Row],[Stückpreis '[€']]]</f>
        <v>13</v>
      </c>
    </row>
    <row r="13" spans="1:14" ht="15" thickBot="1" x14ac:dyDescent="0.35">
      <c r="A13" s="7" t="s">
        <v>27</v>
      </c>
      <c r="B13" s="8">
        <v>0.1</v>
      </c>
      <c r="C13" s="9">
        <f t="shared" si="0"/>
        <v>4</v>
      </c>
      <c r="D13" s="8">
        <v>1.3</v>
      </c>
      <c r="E13" s="8">
        <f t="shared" si="1"/>
        <v>5.2</v>
      </c>
      <c r="G13" s="21" t="s">
        <v>30</v>
      </c>
      <c r="H13" s="22">
        <v>13</v>
      </c>
      <c r="I13" s="23">
        <v>0.5</v>
      </c>
      <c r="J13" s="23">
        <f>Einnahmen[[#This Row],[Stück]]*Einnahmen[[#This Row],[Stückpreis '[€']]]</f>
        <v>6.5</v>
      </c>
    </row>
    <row r="14" spans="1:14" ht="15" thickTop="1" x14ac:dyDescent="0.3">
      <c r="A14" s="7" t="s">
        <v>28</v>
      </c>
      <c r="B14" s="8">
        <v>0.1</v>
      </c>
      <c r="C14" s="9">
        <f t="shared" si="0"/>
        <v>4</v>
      </c>
      <c r="D14" s="8">
        <v>0.36</v>
      </c>
      <c r="E14" s="8">
        <f>C14*D14</f>
        <v>1.44</v>
      </c>
      <c r="G14" s="19" t="s">
        <v>11</v>
      </c>
      <c r="H14" s="19"/>
      <c r="I14" s="20"/>
      <c r="J14" s="20">
        <f>SUBTOTAL(109,Einnahmen[Preis '[€']])</f>
        <v>147.5</v>
      </c>
    </row>
    <row r="15" spans="1:14" x14ac:dyDescent="0.3">
      <c r="A15" s="7" t="s">
        <v>18</v>
      </c>
      <c r="B15" s="25" t="s">
        <v>9</v>
      </c>
      <c r="C15" s="9">
        <f>SUM(C10:C12)</f>
        <v>100</v>
      </c>
      <c r="D15" s="8">
        <v>0.08</v>
      </c>
      <c r="E15" s="8">
        <f>C15*D15</f>
        <v>8</v>
      </c>
      <c r="I15" s="5"/>
      <c r="J15" s="5"/>
    </row>
    <row r="16" spans="1:14" x14ac:dyDescent="0.3">
      <c r="A16" s="7" t="s">
        <v>22</v>
      </c>
      <c r="B16" s="25" t="s">
        <v>9</v>
      </c>
      <c r="C16" s="9">
        <f>ROUNDUP(C15/20,0)</f>
        <v>5</v>
      </c>
      <c r="D16" s="8">
        <v>1.5</v>
      </c>
      <c r="E16" s="8">
        <f>C16*D16</f>
        <v>7.5</v>
      </c>
      <c r="I16" s="5"/>
      <c r="J16" s="5"/>
    </row>
    <row r="17" spans="1:5" x14ac:dyDescent="0.3">
      <c r="A17" s="7" t="s">
        <v>8</v>
      </c>
      <c r="B17" s="25" t="s">
        <v>9</v>
      </c>
      <c r="C17" s="9">
        <v>1</v>
      </c>
      <c r="D17" s="8">
        <v>3.39</v>
      </c>
      <c r="E17" s="8">
        <f t="shared" si="1"/>
        <v>3.39</v>
      </c>
    </row>
    <row r="18" spans="1:5" ht="15" thickBot="1" x14ac:dyDescent="0.35">
      <c r="A18" s="12" t="s">
        <v>10</v>
      </c>
      <c r="B18" s="26" t="s">
        <v>9</v>
      </c>
      <c r="C18" s="14">
        <v>2</v>
      </c>
      <c r="D18" s="13">
        <v>0.55000000000000004</v>
      </c>
      <c r="E18" s="13">
        <f t="shared" si="1"/>
        <v>1.1000000000000001</v>
      </c>
    </row>
    <row r="19" spans="1:5" ht="15" thickTop="1" x14ac:dyDescent="0.3">
      <c r="A19" s="10" t="s">
        <v>11</v>
      </c>
      <c r="B19" s="11"/>
      <c r="C19" s="11"/>
      <c r="D19" s="11"/>
      <c r="E19" s="11">
        <f>SUBTOTAL(109,Ausgaben[Kosten '[€']])</f>
        <v>146.42999999999998</v>
      </c>
    </row>
    <row r="22" spans="1:5" ht="18" x14ac:dyDescent="0.35">
      <c r="A22" s="1" t="s">
        <v>23</v>
      </c>
    </row>
    <row r="23" spans="1:5" ht="28.8" x14ac:dyDescent="0.3">
      <c r="A23" t="s">
        <v>1</v>
      </c>
      <c r="B23" s="24" t="s">
        <v>33</v>
      </c>
      <c r="C23" t="s">
        <v>4</v>
      </c>
      <c r="D23" t="s">
        <v>12</v>
      </c>
    </row>
    <row r="24" spans="1:5" x14ac:dyDescent="0.3">
      <c r="A24" t="s">
        <v>5</v>
      </c>
      <c r="B24">
        <v>6</v>
      </c>
      <c r="C24" s="5">
        <v>3.79</v>
      </c>
      <c r="D24" s="5">
        <f>ROUND(Umrechnungstabelle[[#This Row],[Preis]]/Umrechnungstabelle[[#This Row],[Menge in einer Packung]],2)</f>
        <v>0.63</v>
      </c>
    </row>
    <row r="25" spans="1:5" x14ac:dyDescent="0.3">
      <c r="A25" t="s">
        <v>6</v>
      </c>
      <c r="B25">
        <v>2</v>
      </c>
      <c r="C25" s="5">
        <v>1.79</v>
      </c>
      <c r="D25" s="5">
        <f>ROUND(Umrechnungstabelle[[#This Row],[Preis]]/Umrechnungstabelle[[#This Row],[Menge in einer Packung]],2)</f>
        <v>0.9</v>
      </c>
    </row>
    <row r="26" spans="1:5" x14ac:dyDescent="0.3">
      <c r="A26" t="s">
        <v>7</v>
      </c>
      <c r="B26">
        <v>5</v>
      </c>
      <c r="C26" s="5">
        <v>2.4</v>
      </c>
      <c r="D26" s="5">
        <f>ROUND(Umrechnungstabelle[[#This Row],[Preis]]/Umrechnungstabelle[[#This Row],[Menge in einer Packung]],2)</f>
        <v>0.48</v>
      </c>
    </row>
  </sheetData>
  <conditionalFormatting sqref="N7">
    <cfRule type="cellIs" dxfId="29" priority="3" operator="lessThan">
      <formula>0</formula>
    </cfRule>
    <cfRule type="cellIs" dxfId="28" priority="4" operator="greaterThan">
      <formula>0</formula>
    </cfRule>
  </conditionalFormatting>
  <conditionalFormatting sqref="N11">
    <cfRule type="cellIs" dxfId="27" priority="1" operator="lessThan">
      <formula>0</formula>
    </cfRule>
    <cfRule type="cellIs" dxfId="26" priority="2" operator="greaterThan">
      <formula>0</formula>
    </cfRule>
  </conditionalFormatting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</dc:creator>
  <cp:lastModifiedBy>Elisa Range</cp:lastModifiedBy>
  <dcterms:created xsi:type="dcterms:W3CDTF">2015-06-05T18:19:34Z</dcterms:created>
  <dcterms:modified xsi:type="dcterms:W3CDTF">2023-03-10T12:35:13Z</dcterms:modified>
</cp:coreProperties>
</file>