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rnstpeterrichter/SynologyDrive/Vorstand/Verwaltung/Anträge/STURA/2018/final/"/>
    </mc:Choice>
  </mc:AlternateContent>
  <bookViews>
    <workbookView xWindow="640" yWindow="1180" windowWidth="28160" windowHeight="15260" tabRatio="500"/>
  </bookViews>
  <sheets>
    <sheet name="Tabelle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9" i="1" l="1"/>
  <c r="F61" i="1"/>
  <c r="F64" i="1"/>
  <c r="F65" i="1"/>
  <c r="F71" i="1"/>
  <c r="F76" i="1"/>
  <c r="F77" i="1"/>
  <c r="F79" i="1"/>
  <c r="F80" i="1"/>
  <c r="F81" i="1"/>
  <c r="F82" i="1"/>
  <c r="F84" i="1"/>
  <c r="E90" i="1"/>
  <c r="E89" i="1"/>
  <c r="F6" i="1"/>
  <c r="F13" i="1"/>
  <c r="F14" i="1"/>
  <c r="E88" i="1"/>
  <c r="F57" i="1"/>
  <c r="F35" i="1"/>
  <c r="F20" i="1"/>
  <c r="E91" i="1"/>
  <c r="F85" i="1"/>
  <c r="E92" i="1"/>
</calcChain>
</file>

<file path=xl/sharedStrings.xml><?xml version="1.0" encoding="utf-8"?>
<sst xmlns="http://schemas.openxmlformats.org/spreadsheetml/2006/main" count="289" uniqueCount="149">
  <si>
    <t>Finanzplan AIAS 2018_final</t>
  </si>
  <si>
    <t>"-----------------------&gt;</t>
  </si>
  <si>
    <t>Alternativangebot</t>
  </si>
  <si>
    <t>Ausgaben</t>
  </si>
  <si>
    <t>vorhanden</t>
  </si>
  <si>
    <t>Logistik &amp; Material</t>
  </si>
  <si>
    <t>Lfd. Nr.</t>
  </si>
  <si>
    <t>Anzahl</t>
  </si>
  <si>
    <t>Posten</t>
  </si>
  <si>
    <t>Händler</t>
  </si>
  <si>
    <t>Einzelpreis</t>
  </si>
  <si>
    <t>Gesamtpreis</t>
  </si>
  <si>
    <t>Veranstaltung</t>
  </si>
  <si>
    <t>Scheren</t>
  </si>
  <si>
    <t>Euroshop</t>
  </si>
  <si>
    <t>-</t>
  </si>
  <si>
    <t>Material</t>
  </si>
  <si>
    <t>25 Klebeband abreißbar für Plakate</t>
  </si>
  <si>
    <t>ebay</t>
  </si>
  <si>
    <t xml:space="preserve">Panzertape </t>
  </si>
  <si>
    <t>Amazon</t>
  </si>
  <si>
    <t>Reißzwecken</t>
  </si>
  <si>
    <t>Pfennigpfeifer</t>
  </si>
  <si>
    <t>Kabelbinder 500mm</t>
  </si>
  <si>
    <t>Klemmbretter</t>
  </si>
  <si>
    <t>Briefmarken 70</t>
  </si>
  <si>
    <t>Post</t>
  </si>
  <si>
    <t>Briefmarken 1,45</t>
  </si>
  <si>
    <t>SuperE10 (Liter)</t>
  </si>
  <si>
    <t>Tankstelle</t>
  </si>
  <si>
    <t>Logistik</t>
  </si>
  <si>
    <t>Tage Transporter Miete (inkl 25% Rabatt)</t>
  </si>
  <si>
    <t>Carl und Carla</t>
  </si>
  <si>
    <t>x</t>
  </si>
  <si>
    <t>Reinigungssachen</t>
  </si>
  <si>
    <t>Rossmann</t>
  </si>
  <si>
    <t>Multifunktionstisch (3St.)</t>
  </si>
  <si>
    <t>Stehtischhusse rot</t>
  </si>
  <si>
    <t>10h</t>
  </si>
  <si>
    <t>Stehtisch 70cm</t>
  </si>
  <si>
    <t>14h</t>
  </si>
  <si>
    <t xml:space="preserve"> PKW mieten</t>
  </si>
  <si>
    <t>Teilauto</t>
  </si>
  <si>
    <t>Summe Logistik</t>
  </si>
  <si>
    <t>Veranstaltungen</t>
  </si>
  <si>
    <t>Ticket Hanna (Hin+Rück)</t>
  </si>
  <si>
    <t>Bahn</t>
  </si>
  <si>
    <t>WBCD</t>
  </si>
  <si>
    <t>Ticket Slamerin (Hin+Rück)</t>
  </si>
  <si>
    <t>Referentengeschenke</t>
  </si>
  <si>
    <t>Blumenladen</t>
  </si>
  <si>
    <t>Eintrittskarten Tram (Platzhalter), DIN A7, 170g, matt</t>
  </si>
  <si>
    <t>Flyeralarm</t>
  </si>
  <si>
    <t>Tram</t>
  </si>
  <si>
    <t xml:space="preserve"> Miete 3h STRABA-Fahrt</t>
  </si>
  <si>
    <t>DVB</t>
  </si>
  <si>
    <t>Reinigungsgebühr Aktion</t>
  </si>
  <si>
    <t>Uni</t>
  </si>
  <si>
    <t>Aktion</t>
  </si>
  <si>
    <t>Miete</t>
  </si>
  <si>
    <t>Hängemathe</t>
  </si>
  <si>
    <t>Grillen</t>
  </si>
  <si>
    <t>K-Bar für RegAk an 2 Standorten</t>
  </si>
  <si>
    <t>Kaffeerösterei</t>
  </si>
  <si>
    <t>Kaffeestand</t>
  </si>
  <si>
    <t>Loose Gewinnspiel</t>
  </si>
  <si>
    <t>Gewinnspiel</t>
  </si>
  <si>
    <t>Hochhalteschilder  DIN A3 - Sonderform, 190g Fotopapier glänzend, C</t>
  </si>
  <si>
    <t>Fontanum</t>
  </si>
  <si>
    <t>Wegweiser , DIN A3, 120g Affichenpapier</t>
  </si>
  <si>
    <t>CoppyCabana</t>
  </si>
  <si>
    <t>Flugkosten Arzt-Referent (Hin+Rück)</t>
  </si>
  <si>
    <t>Eurowings</t>
  </si>
  <si>
    <t>Summe Veranstaltung</t>
  </si>
  <si>
    <t>Marketing &amp; Promo</t>
  </si>
  <si>
    <t>Preis</t>
  </si>
  <si>
    <t>Spalte1</t>
  </si>
  <si>
    <t>Programmheft, Faltblatt DIN lang, 135g</t>
  </si>
  <si>
    <t>Promo</t>
  </si>
  <si>
    <t>Flyer DIN A6 lang, glänzend, 250g</t>
  </si>
  <si>
    <t>Butterbrottüten für Popcorn</t>
  </si>
  <si>
    <t>DM</t>
  </si>
  <si>
    <t>Aufkleber, oval, 4,8*7cm, 80g, Haftpapier</t>
  </si>
  <si>
    <t>Plakat Programm (Platzhalter), DIN A2, 120g, Affischenpapier, Digitaldruck</t>
  </si>
  <si>
    <t>Pocorn 200g</t>
  </si>
  <si>
    <t>Kaufland</t>
  </si>
  <si>
    <t>Plakate (A2) , Affichenpapier</t>
  </si>
  <si>
    <t>Plakate (A1) , Affichenpapier</t>
  </si>
  <si>
    <t>Flyer A6, 250 g, glänzend</t>
  </si>
  <si>
    <t>wirmachendruck</t>
  </si>
  <si>
    <t>Aufkleber A7, 90g, Haftpapier weiß, Indoor</t>
  </si>
  <si>
    <t>Banner (1m), PVC, 500g</t>
  </si>
  <si>
    <t>Dankeskarten, DIN A5, glänzend, 135g, Faltblatt, 2fach Fensterpfalz</t>
  </si>
  <si>
    <t>Aktionsflyer DIN lang, 250 g, glänzend</t>
  </si>
  <si>
    <t>Visitenkarten Hochformat 300g</t>
  </si>
  <si>
    <t>Reagenzgläser Kunsttoff mit Stöpsel</t>
  </si>
  <si>
    <t>tuuters</t>
  </si>
  <si>
    <t>Sanduhr (30 Minuten, 16 cm hoch)</t>
  </si>
  <si>
    <t>Amazon - XiaoDMY</t>
  </si>
  <si>
    <t>Sanduhren (klein)</t>
  </si>
  <si>
    <t>Amazon - Froufrou Trading GmbH</t>
  </si>
  <si>
    <t>Kopien</t>
  </si>
  <si>
    <t>Helfer</t>
  </si>
  <si>
    <t>Sponsorenplakat (2 Stück, A0), Affichenpapier</t>
  </si>
  <si>
    <t>Summe Marketing</t>
  </si>
  <si>
    <t>Personal &amp; Helfer</t>
  </si>
  <si>
    <t>Aufkleber 7*14cm Wunschformat, 100 Stück</t>
  </si>
  <si>
    <t>Kaffeebecher</t>
  </si>
  <si>
    <t>Namensschilder mit Magnet Team, Set à 10 Stück</t>
  </si>
  <si>
    <t>Amazon (ILP)</t>
  </si>
  <si>
    <t>Visitenkarten Namensschilder</t>
  </si>
  <si>
    <t>Conrad</t>
  </si>
  <si>
    <t xml:space="preserve">Helfer-Shirts (Bio Baumwolle) </t>
  </si>
  <si>
    <t>Spreadshirt</t>
  </si>
  <si>
    <t>Helfergrillen Grillkäse  a 200g</t>
  </si>
  <si>
    <t>Netto</t>
  </si>
  <si>
    <t>Tischdecken (Wegwerf)</t>
  </si>
  <si>
    <t>Müller</t>
  </si>
  <si>
    <t>Ketchup,Senf, Soßen</t>
  </si>
  <si>
    <t>kg Kohle &amp; Briketts</t>
  </si>
  <si>
    <t>alkfreie Getränke (Schulung, Grillen</t>
  </si>
  <si>
    <t>Grillbesteck Set 16tlg</t>
  </si>
  <si>
    <t>Hafermlich 1l</t>
  </si>
  <si>
    <t>Plakatleim</t>
  </si>
  <si>
    <t>Obi</t>
  </si>
  <si>
    <t>Marketing</t>
  </si>
  <si>
    <t>Waschen der Helfershirts (Spartarif)</t>
  </si>
  <si>
    <t>Eco-Express</t>
  </si>
  <si>
    <t>Trocknen Helfershirts</t>
  </si>
  <si>
    <t>Waschmittel</t>
  </si>
  <si>
    <t>500 Servietten</t>
  </si>
  <si>
    <t>100 Pappteller rund</t>
  </si>
  <si>
    <t>250 Pappteller klein, eckig</t>
  </si>
  <si>
    <t>100 Holzlöffel</t>
  </si>
  <si>
    <t>101 Holzmesser</t>
  </si>
  <si>
    <t>102 Holzgabeln</t>
  </si>
  <si>
    <t>Backofenspray</t>
  </si>
  <si>
    <t>Helfergrillen Salate</t>
  </si>
  <si>
    <t xml:space="preserve"> H-Milch 1l</t>
  </si>
  <si>
    <t>Summe Personal</t>
  </si>
  <si>
    <t xml:space="preserve">Kosten Gesamt </t>
  </si>
  <si>
    <t>Quartiermeister</t>
  </si>
  <si>
    <t>Spende erhalten</t>
  </si>
  <si>
    <t>Novartis</t>
  </si>
  <si>
    <t xml:space="preserve">STURA HTW </t>
  </si>
  <si>
    <t>beantragt, noch nicht bewilligt</t>
  </si>
  <si>
    <t>Cellex Stiftung</t>
  </si>
  <si>
    <t>STURA TU DD</t>
  </si>
  <si>
    <t>Einahmen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</si>
</sst>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2" fillId="0" borderId="0" xfId="0" applyFont="1" applyFill="1"/>
    <xf numFmtId="0" fontId="4" fillId="3" borderId="0" xfId="0" applyFont="1" applyFill="1"/>
    <xf numFmtId="0" fontId="2" fillId="3" borderId="0" xfId="0" applyFont="1" applyFill="1"/>
    <xf numFmtId="0" fontId="5" fillId="4" borderId="1" xfId="0" applyFont="1" applyFill="1" applyBorder="1"/>
    <xf numFmtId="0" fontId="3" fillId="3" borderId="0" xfId="0" applyFont="1" applyFill="1"/>
    <xf numFmtId="0" fontId="6" fillId="5" borderId="2" xfId="0" applyFont="1" applyFill="1" applyBorder="1"/>
    <xf numFmtId="0" fontId="6" fillId="5" borderId="3" xfId="0" applyFont="1" applyFill="1" applyBorder="1"/>
    <xf numFmtId="0" fontId="6" fillId="5" borderId="4" xfId="0" applyFont="1" applyFill="1" applyBorder="1"/>
    <xf numFmtId="0" fontId="5" fillId="0" borderId="0" xfId="0" applyFont="1"/>
    <xf numFmtId="0" fontId="5" fillId="2" borderId="0" xfId="0" applyFont="1" applyFill="1"/>
    <xf numFmtId="0" fontId="6" fillId="0" borderId="4" xfId="0" applyFont="1" applyFill="1" applyBorder="1"/>
    <xf numFmtId="0" fontId="5" fillId="0" borderId="5" xfId="0" applyFont="1" applyFill="1" applyBorder="1"/>
    <xf numFmtId="0" fontId="2" fillId="0" borderId="5" xfId="0" applyFont="1" applyFill="1" applyBorder="1"/>
    <xf numFmtId="0" fontId="2" fillId="0" borderId="5" xfId="1" applyNumberFormat="1" applyFont="1" applyFill="1" applyBorder="1" applyAlignment="1"/>
    <xf numFmtId="164" fontId="2" fillId="2" borderId="5" xfId="1" applyNumberFormat="1" applyFont="1" applyFill="1" applyBorder="1" applyAlignment="1"/>
    <xf numFmtId="0" fontId="2" fillId="0" borderId="5" xfId="0" applyFont="1" applyFill="1" applyBorder="1" applyAlignment="1"/>
    <xf numFmtId="0" fontId="5" fillId="0" borderId="6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5" fillId="0" borderId="0" xfId="0" applyFont="1" applyFill="1" applyBorder="1"/>
    <xf numFmtId="0" fontId="4" fillId="3" borderId="0" xfId="0" applyFont="1" applyFill="1" applyBorder="1"/>
    <xf numFmtId="0" fontId="2" fillId="3" borderId="7" xfId="0" applyFont="1" applyFill="1" applyBorder="1"/>
    <xf numFmtId="0" fontId="2" fillId="3" borderId="5" xfId="0" applyFont="1" applyFill="1" applyBorder="1"/>
    <xf numFmtId="0" fontId="2" fillId="6" borderId="0" xfId="0" applyFont="1" applyFill="1"/>
    <xf numFmtId="0" fontId="4" fillId="6" borderId="0" xfId="0" applyFont="1" applyFill="1"/>
    <xf numFmtId="0" fontId="7" fillId="6" borderId="0" xfId="0" applyFont="1" applyFill="1"/>
    <xf numFmtId="0" fontId="2" fillId="0" borderId="8" xfId="0" applyFont="1" applyBorder="1"/>
    <xf numFmtId="0" fontId="2" fillId="0" borderId="5" xfId="0" applyFont="1" applyBorder="1"/>
    <xf numFmtId="0" fontId="2" fillId="2" borderId="5" xfId="0" applyFont="1" applyFill="1" applyBorder="1"/>
  </cellXfs>
  <cellStyles count="4">
    <cellStyle name="Besuchter Link" xfId="3" builtinId="9" hidden="1"/>
    <cellStyle name="Hyperlink" xfId="2" builtinId="8" hidden="1"/>
    <cellStyle name="Stand." xfId="0" builtinId="0"/>
    <cellStyle name="Standard 3" xfId="1"/>
  </cellStyles>
  <dxfs count="56"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210" displayName="Tabelle210" ref="A4:I19" totalsRowShown="0" headerRowDxfId="55" dataDxfId="54">
  <autoFilter ref="A4:I19"/>
  <tableColumns count="9">
    <tableColumn id="1" name="Lfd. Nr." dataDxfId="53"/>
    <tableColumn id="2" name="Anzahl" dataDxfId="52"/>
    <tableColumn id="3" name="Posten" dataDxfId="51"/>
    <tableColumn id="4" name="Händler" dataDxfId="50"/>
    <tableColumn id="5" name="Einzelpreis" dataDxfId="49"/>
    <tableColumn id="6" name="Gesamtpreis" dataDxfId="48"/>
    <tableColumn id="7" name="Veranstaltung" dataDxfId="47"/>
    <tableColumn id="8" name="Alternativangebot" dataDxfId="46"/>
    <tableColumn id="9" name="Spalte1" dataDxfId="4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311" displayName="Tabelle311" ref="A22:I35" totalsRowCount="1" headerRowDxfId="44" dataDxfId="43" totalsRowDxfId="42">
  <autoFilter ref="A22:I34"/>
  <tableColumns count="9">
    <tableColumn id="1" name="Lfd. Nr." dataDxfId="41" totalsRowDxfId="40"/>
    <tableColumn id="2" name="Anzahl" dataDxfId="39" totalsRowDxfId="38"/>
    <tableColumn id="3" name="Posten" dataDxfId="37" totalsRowDxfId="36"/>
    <tableColumn id="4" name="Händler" totalsRowLabel="Summe Veranstaltung" dataDxfId="35" totalsRowDxfId="34"/>
    <tableColumn id="5" name="Einzelpreis" dataDxfId="33" totalsRowDxfId="32"/>
    <tableColumn id="6" name="Gesamtpreis" totalsRowFunction="custom" dataDxfId="31" totalsRowDxfId="30">
      <totalsRowFormula>SUM(Tabelle311[Gesamtpreis])</totalsRowFormula>
    </tableColumn>
    <tableColumn id="7" name="Veranstaltung" dataDxfId="29" totalsRowDxfId="28"/>
    <tableColumn id="8" name="Alternativangebot" dataDxfId="27" totalsRowDxfId="26"/>
    <tableColumn id="9" name="Spalte1" dataDxfId="25" totalsRow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412" displayName="Tabelle412" ref="A37:I56" totalsRowShown="0" headerRowDxfId="23" dataDxfId="21" headerRowBorderDxfId="22" tableBorderDxfId="20">
  <autoFilter ref="A37:I56"/>
  <tableColumns count="9">
    <tableColumn id="1" name="Lfd. Nr." dataDxfId="19"/>
    <tableColumn id="2" name="Anzahl" dataDxfId="18"/>
    <tableColumn id="3" name="Posten" dataDxfId="17"/>
    <tableColumn id="4" name="Händler" dataDxfId="16"/>
    <tableColumn id="5" name="Einzelpreis" dataDxfId="15">
      <calculatedColumnFormula>169/500</calculatedColumnFormula>
    </tableColumn>
    <tableColumn id="6" name="Preis" dataDxfId="14"/>
    <tableColumn id="7" name="Veranstaltung" dataDxfId="13"/>
    <tableColumn id="8" name="Alternativangebot" dataDxfId="12"/>
    <tableColumn id="9" name="Spalte1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le513" displayName="Tabelle513" ref="A59:I85" totalsRowShown="0" headerRowDxfId="10" dataDxfId="9">
  <autoFilter ref="A59:I85"/>
  <tableColumns count="9">
    <tableColumn id="1" name="Lfd. Nr." dataDxfId="8"/>
    <tableColumn id="2" name="Anzahl" dataDxfId="7"/>
    <tableColumn id="3" name="Posten" dataDxfId="6"/>
    <tableColumn id="4" name="Händler" dataDxfId="5"/>
    <tableColumn id="5" name="Einzelpreis" dataDxfId="4"/>
    <tableColumn id="6" name="Preis" dataDxfId="3"/>
    <tableColumn id="7" name="Veranstaltung" dataDxfId="2"/>
    <tableColumn id="8" name="Alternativangebot" dataDxfId="1"/>
    <tableColumn id="9" name="Spalt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topLeftCell="A88" workbookViewId="0">
      <selection activeCell="L95" sqref="L95"/>
    </sheetView>
  </sheetViews>
  <sheetFormatPr baseColWidth="10" defaultRowHeight="19" x14ac:dyDescent="0.25"/>
  <cols>
    <col min="1" max="1" width="6" style="1" customWidth="1"/>
    <col min="2" max="2" width="14.6640625" style="1" customWidth="1"/>
    <col min="3" max="3" width="40.1640625" style="1" customWidth="1"/>
    <col min="4" max="4" width="17.6640625" style="1" customWidth="1"/>
    <col min="5" max="5" width="14.83203125" style="1" customWidth="1"/>
    <col min="6" max="6" width="17.5" style="1" customWidth="1"/>
    <col min="7" max="7" width="13.6640625" style="1" customWidth="1"/>
    <col min="8" max="8" width="14.83203125" style="1" hidden="1" customWidth="1"/>
    <col min="9" max="9" width="0" style="1" hidden="1" customWidth="1"/>
    <col min="10" max="16384" width="10.83203125" style="1"/>
  </cols>
  <sheetData>
    <row r="1" spans="1:9" x14ac:dyDescent="0.25">
      <c r="A1" s="1" t="s">
        <v>0</v>
      </c>
      <c r="F1" s="2" t="s">
        <v>1</v>
      </c>
      <c r="G1" s="1" t="s">
        <v>2</v>
      </c>
    </row>
    <row r="2" spans="1:9" x14ac:dyDescent="0.25">
      <c r="A2" s="1" t="s">
        <v>3</v>
      </c>
      <c r="G2" s="1" t="s">
        <v>4</v>
      </c>
    </row>
    <row r="3" spans="1:9" x14ac:dyDescent="0.25">
      <c r="A3" s="3" t="s">
        <v>5</v>
      </c>
    </row>
    <row r="4" spans="1:9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2</v>
      </c>
      <c r="I4" s="1" t="s">
        <v>76</v>
      </c>
    </row>
    <row r="5" spans="1:9" x14ac:dyDescent="0.25">
      <c r="A5" s="1">
        <v>1</v>
      </c>
      <c r="B5" s="1">
        <v>5</v>
      </c>
      <c r="C5" s="1" t="s">
        <v>13</v>
      </c>
      <c r="D5" s="1" t="s">
        <v>14</v>
      </c>
      <c r="E5" s="1" t="s">
        <v>15</v>
      </c>
      <c r="F5" s="1">
        <v>5</v>
      </c>
      <c r="G5" s="1" t="s">
        <v>16</v>
      </c>
    </row>
    <row r="6" spans="1:9" x14ac:dyDescent="0.25">
      <c r="A6" s="1">
        <v>2</v>
      </c>
      <c r="B6" s="1">
        <v>2</v>
      </c>
      <c r="C6" s="1" t="s">
        <v>17</v>
      </c>
      <c r="D6" s="1" t="s">
        <v>18</v>
      </c>
      <c r="E6" s="1" t="s">
        <v>15</v>
      </c>
      <c r="F6" s="1">
        <f>2*19.99</f>
        <v>39.979999999999997</v>
      </c>
      <c r="G6" s="1" t="s">
        <v>16</v>
      </c>
    </row>
    <row r="7" spans="1:9" x14ac:dyDescent="0.25">
      <c r="A7" s="1">
        <v>3</v>
      </c>
      <c r="B7" s="1">
        <v>3</v>
      </c>
      <c r="C7" s="1" t="s">
        <v>19</v>
      </c>
      <c r="D7" s="1" t="s">
        <v>20</v>
      </c>
      <c r="E7" s="1">
        <v>7.19</v>
      </c>
      <c r="F7" s="1">
        <v>21.57</v>
      </c>
      <c r="G7" s="1" t="s">
        <v>16</v>
      </c>
    </row>
    <row r="8" spans="1:9" x14ac:dyDescent="0.25">
      <c r="A8" s="1">
        <v>4</v>
      </c>
      <c r="B8" s="1">
        <v>5</v>
      </c>
      <c r="C8" s="1" t="s">
        <v>21</v>
      </c>
      <c r="D8" s="1" t="s">
        <v>22</v>
      </c>
      <c r="E8" s="1">
        <v>0.99</v>
      </c>
      <c r="F8" s="1">
        <v>4.95</v>
      </c>
      <c r="G8" s="1" t="s">
        <v>16</v>
      </c>
    </row>
    <row r="9" spans="1:9" x14ac:dyDescent="0.25">
      <c r="A9" s="1">
        <v>5</v>
      </c>
      <c r="B9" s="1">
        <v>100</v>
      </c>
      <c r="C9" s="1" t="s">
        <v>23</v>
      </c>
      <c r="D9" s="1" t="s">
        <v>18</v>
      </c>
      <c r="E9" s="1" t="s">
        <v>15</v>
      </c>
      <c r="F9" s="1">
        <v>15</v>
      </c>
      <c r="G9" s="1" t="s">
        <v>16</v>
      </c>
    </row>
    <row r="10" spans="1:9" x14ac:dyDescent="0.25">
      <c r="A10" s="1">
        <v>6</v>
      </c>
      <c r="B10" s="1">
        <v>40</v>
      </c>
      <c r="C10" s="1" t="s">
        <v>24</v>
      </c>
      <c r="D10" s="1" t="s">
        <v>18</v>
      </c>
      <c r="E10" s="1" t="s">
        <v>15</v>
      </c>
      <c r="F10" s="1">
        <v>37.950000000000003</v>
      </c>
      <c r="G10" s="1" t="s">
        <v>16</v>
      </c>
    </row>
    <row r="11" spans="1:9" x14ac:dyDescent="0.25">
      <c r="A11" s="1">
        <v>7</v>
      </c>
      <c r="B11" s="1">
        <v>30</v>
      </c>
      <c r="C11" s="1" t="s">
        <v>25</v>
      </c>
      <c r="D11" s="1" t="s">
        <v>26</v>
      </c>
      <c r="E11" s="1">
        <v>0.7</v>
      </c>
      <c r="F11" s="1">
        <v>21</v>
      </c>
      <c r="G11" s="1" t="s">
        <v>16</v>
      </c>
    </row>
    <row r="12" spans="1:9" x14ac:dyDescent="0.25">
      <c r="A12" s="1">
        <v>8</v>
      </c>
      <c r="B12" s="1">
        <v>40</v>
      </c>
      <c r="C12" s="1" t="s">
        <v>27</v>
      </c>
      <c r="D12" s="1" t="s">
        <v>26</v>
      </c>
      <c r="E12" s="1">
        <v>1.45</v>
      </c>
      <c r="F12" s="1">
        <v>58</v>
      </c>
      <c r="G12" s="1" t="s">
        <v>16</v>
      </c>
    </row>
    <row r="13" spans="1:9" x14ac:dyDescent="0.25">
      <c r="A13" s="4">
        <v>9</v>
      </c>
      <c r="B13" s="4">
        <v>40</v>
      </c>
      <c r="C13" s="4" t="s">
        <v>28</v>
      </c>
      <c r="D13" s="4" t="s">
        <v>29</v>
      </c>
      <c r="E13" s="4">
        <v>1.37</v>
      </c>
      <c r="F13" s="4">
        <f>40*1.37</f>
        <v>54.800000000000004</v>
      </c>
      <c r="G13" s="4" t="s">
        <v>30</v>
      </c>
      <c r="H13" s="3"/>
      <c r="I13" s="3"/>
    </row>
    <row r="14" spans="1:9" x14ac:dyDescent="0.25">
      <c r="A14" s="1">
        <v>10</v>
      </c>
      <c r="B14" s="1">
        <v>5</v>
      </c>
      <c r="C14" s="1" t="s">
        <v>31</v>
      </c>
      <c r="D14" s="1" t="s">
        <v>32</v>
      </c>
      <c r="E14" s="1" t="s">
        <v>15</v>
      </c>
      <c r="F14" s="2">
        <f>230*0.75</f>
        <v>172.5</v>
      </c>
      <c r="G14" s="1" t="s">
        <v>30</v>
      </c>
      <c r="H14" s="1" t="s">
        <v>33</v>
      </c>
    </row>
    <row r="15" spans="1:9" x14ac:dyDescent="0.25">
      <c r="A15" s="1">
        <v>11</v>
      </c>
      <c r="C15" s="1" t="s">
        <v>34</v>
      </c>
      <c r="D15" s="1" t="s">
        <v>35</v>
      </c>
      <c r="E15" s="1" t="s">
        <v>15</v>
      </c>
      <c r="F15" s="1">
        <v>20</v>
      </c>
      <c r="G15" s="1" t="s">
        <v>16</v>
      </c>
    </row>
    <row r="16" spans="1:9" x14ac:dyDescent="0.25">
      <c r="A16" s="1">
        <v>12</v>
      </c>
      <c r="B16" s="1">
        <v>1</v>
      </c>
      <c r="C16" s="1" t="s">
        <v>36</v>
      </c>
      <c r="D16" s="1" t="s">
        <v>20</v>
      </c>
      <c r="F16" s="1">
        <v>56.77</v>
      </c>
      <c r="G16" s="1" t="s">
        <v>16</v>
      </c>
    </row>
    <row r="17" spans="1:9" x14ac:dyDescent="0.25">
      <c r="A17" s="1">
        <v>13</v>
      </c>
      <c r="B17" s="1">
        <v>1</v>
      </c>
      <c r="C17" s="1" t="s">
        <v>37</v>
      </c>
      <c r="D17" s="1" t="s">
        <v>20</v>
      </c>
      <c r="F17" s="1">
        <v>11.49</v>
      </c>
      <c r="G17" s="1" t="s">
        <v>16</v>
      </c>
    </row>
    <row r="18" spans="1:9" x14ac:dyDescent="0.25">
      <c r="A18" s="1">
        <v>14</v>
      </c>
      <c r="B18" s="1" t="s">
        <v>38</v>
      </c>
      <c r="C18" s="1" t="s">
        <v>39</v>
      </c>
      <c r="D18" s="1" t="s">
        <v>20</v>
      </c>
      <c r="F18" s="1">
        <v>42.9</v>
      </c>
      <c r="G18" s="1" t="s">
        <v>16</v>
      </c>
    </row>
    <row r="19" spans="1:9" x14ac:dyDescent="0.25">
      <c r="A19" s="1">
        <v>15</v>
      </c>
      <c r="B19" s="1" t="s">
        <v>40</v>
      </c>
      <c r="C19" s="1" t="s">
        <v>41</v>
      </c>
      <c r="D19" s="1" t="s">
        <v>42</v>
      </c>
      <c r="F19" s="1">
        <v>80</v>
      </c>
      <c r="G19" s="1" t="s">
        <v>30</v>
      </c>
    </row>
    <row r="20" spans="1:9" x14ac:dyDescent="0.25">
      <c r="D20" s="5" t="s">
        <v>43</v>
      </c>
      <c r="E20" s="6"/>
      <c r="F20" s="5">
        <f>SUM(Tabelle210[Gesamtpreis])</f>
        <v>641.91</v>
      </c>
    </row>
    <row r="21" spans="1:9" x14ac:dyDescent="0.25">
      <c r="A21" s="3" t="s">
        <v>44</v>
      </c>
    </row>
    <row r="22" spans="1:9" x14ac:dyDescent="0.25">
      <c r="A22" s="1" t="s">
        <v>6</v>
      </c>
      <c r="B22" s="1" t="s">
        <v>7</v>
      </c>
      <c r="C22" s="1" t="s">
        <v>8</v>
      </c>
      <c r="D22" s="1" t="s">
        <v>9</v>
      </c>
      <c r="E22" s="1" t="s">
        <v>10</v>
      </c>
      <c r="F22" s="1" t="s">
        <v>11</v>
      </c>
      <c r="G22" s="1" t="s">
        <v>12</v>
      </c>
      <c r="H22" s="1" t="s">
        <v>2</v>
      </c>
      <c r="I22" s="1" t="s">
        <v>76</v>
      </c>
    </row>
    <row r="23" spans="1:9" x14ac:dyDescent="0.25">
      <c r="A23" s="1">
        <v>16</v>
      </c>
      <c r="B23" s="1">
        <v>1</v>
      </c>
      <c r="C23" s="1" t="s">
        <v>45</v>
      </c>
      <c r="D23" s="1" t="s">
        <v>46</v>
      </c>
      <c r="E23" s="1" t="s">
        <v>15</v>
      </c>
      <c r="F23" s="1">
        <v>81.8</v>
      </c>
      <c r="G23" s="1" t="s">
        <v>47</v>
      </c>
    </row>
    <row r="24" spans="1:9" x14ac:dyDescent="0.25">
      <c r="A24" s="1">
        <v>17</v>
      </c>
      <c r="B24" s="1">
        <v>1</v>
      </c>
      <c r="C24" s="1" t="s">
        <v>48</v>
      </c>
      <c r="D24" s="1" t="s">
        <v>46</v>
      </c>
      <c r="E24" s="1" t="s">
        <v>15</v>
      </c>
      <c r="F24" s="1">
        <v>39.799999999999997</v>
      </c>
      <c r="G24" s="1" t="s">
        <v>47</v>
      </c>
    </row>
    <row r="25" spans="1:9" x14ac:dyDescent="0.25">
      <c r="A25" s="1">
        <v>18</v>
      </c>
      <c r="B25" s="1">
        <v>3</v>
      </c>
      <c r="C25" s="1" t="s">
        <v>49</v>
      </c>
      <c r="D25" s="1" t="s">
        <v>50</v>
      </c>
      <c r="E25" s="1">
        <v>10</v>
      </c>
      <c r="F25" s="1">
        <v>30</v>
      </c>
      <c r="G25" s="1" t="s">
        <v>47</v>
      </c>
    </row>
    <row r="26" spans="1:9" x14ac:dyDescent="0.25">
      <c r="A26" s="1">
        <v>19</v>
      </c>
      <c r="B26" s="1">
        <v>100</v>
      </c>
      <c r="C26" s="1" t="s">
        <v>51</v>
      </c>
      <c r="D26" s="1" t="s">
        <v>52</v>
      </c>
      <c r="E26" s="1" t="s">
        <v>15</v>
      </c>
      <c r="F26" s="1">
        <v>23.7</v>
      </c>
      <c r="G26" s="1" t="s">
        <v>53</v>
      </c>
    </row>
    <row r="27" spans="1:9" x14ac:dyDescent="0.25">
      <c r="A27" s="1">
        <v>20</v>
      </c>
      <c r="C27" s="1" t="s">
        <v>54</v>
      </c>
      <c r="D27" s="1" t="s">
        <v>55</v>
      </c>
      <c r="E27" s="1" t="s">
        <v>15</v>
      </c>
      <c r="F27" s="2">
        <v>393.92</v>
      </c>
      <c r="G27" s="1" t="s">
        <v>53</v>
      </c>
      <c r="H27" s="1" t="s">
        <v>33</v>
      </c>
    </row>
    <row r="28" spans="1:9" x14ac:dyDescent="0.25">
      <c r="A28" s="1">
        <v>21</v>
      </c>
      <c r="C28" s="1" t="s">
        <v>56</v>
      </c>
      <c r="D28" s="1" t="s">
        <v>57</v>
      </c>
      <c r="E28" s="1" t="s">
        <v>15</v>
      </c>
      <c r="F28" s="1">
        <v>71</v>
      </c>
      <c r="G28" s="1" t="s">
        <v>58</v>
      </c>
    </row>
    <row r="29" spans="1:9" x14ac:dyDescent="0.25">
      <c r="A29" s="1">
        <v>22</v>
      </c>
      <c r="C29" s="7" t="s">
        <v>59</v>
      </c>
      <c r="D29" s="1" t="s">
        <v>60</v>
      </c>
      <c r="E29" s="1" t="s">
        <v>15</v>
      </c>
      <c r="F29" s="2">
        <v>100</v>
      </c>
      <c r="G29" s="1" t="s">
        <v>61</v>
      </c>
      <c r="H29" s="1" t="s">
        <v>33</v>
      </c>
    </row>
    <row r="30" spans="1:9" x14ac:dyDescent="0.25">
      <c r="A30" s="1">
        <v>23</v>
      </c>
      <c r="B30" s="1">
        <v>2</v>
      </c>
      <c r="C30" s="1" t="s">
        <v>62</v>
      </c>
      <c r="D30" s="1" t="s">
        <v>63</v>
      </c>
      <c r="F30" s="2">
        <v>300</v>
      </c>
      <c r="G30" s="1" t="s">
        <v>64</v>
      </c>
      <c r="H30" s="1" t="s">
        <v>33</v>
      </c>
    </row>
    <row r="31" spans="1:9" x14ac:dyDescent="0.25">
      <c r="A31" s="1">
        <v>24</v>
      </c>
      <c r="B31" s="1">
        <v>5000</v>
      </c>
      <c r="C31" s="1" t="s">
        <v>65</v>
      </c>
      <c r="D31" s="1" t="s">
        <v>20</v>
      </c>
      <c r="F31" s="1">
        <v>14.27</v>
      </c>
      <c r="G31" s="1" t="s">
        <v>66</v>
      </c>
    </row>
    <row r="32" spans="1:9" x14ac:dyDescent="0.25">
      <c r="A32" s="1">
        <v>25</v>
      </c>
      <c r="B32" s="1">
        <v>12</v>
      </c>
      <c r="C32" s="1" t="s">
        <v>67</v>
      </c>
      <c r="D32" s="1" t="s">
        <v>68</v>
      </c>
      <c r="F32" s="1">
        <v>30</v>
      </c>
      <c r="G32" s="1" t="s">
        <v>58</v>
      </c>
    </row>
    <row r="33" spans="1:9" x14ac:dyDescent="0.25">
      <c r="A33" s="1">
        <v>26</v>
      </c>
      <c r="B33" s="1">
        <v>16</v>
      </c>
      <c r="C33" s="1" t="s">
        <v>69</v>
      </c>
      <c r="D33" s="1" t="s">
        <v>70</v>
      </c>
      <c r="F33" s="1">
        <v>22.4</v>
      </c>
      <c r="G33" s="1" t="s">
        <v>58</v>
      </c>
    </row>
    <row r="34" spans="1:9" x14ac:dyDescent="0.25">
      <c r="A34" s="1">
        <v>27</v>
      </c>
      <c r="B34" s="1">
        <v>1</v>
      </c>
      <c r="C34" s="1" t="s">
        <v>71</v>
      </c>
      <c r="D34" s="1" t="s">
        <v>72</v>
      </c>
      <c r="F34" s="1">
        <v>95</v>
      </c>
      <c r="G34" s="1" t="s">
        <v>47</v>
      </c>
    </row>
    <row r="35" spans="1:9" x14ac:dyDescent="0.25">
      <c r="D35" s="5" t="s">
        <v>73</v>
      </c>
      <c r="E35" s="8"/>
      <c r="F35" s="8">
        <f>SUM(Tabelle311[Gesamtpreis])</f>
        <v>1201.8900000000001</v>
      </c>
    </row>
    <row r="36" spans="1:9" x14ac:dyDescent="0.25">
      <c r="A36" s="3" t="s">
        <v>74</v>
      </c>
    </row>
    <row r="37" spans="1:9" x14ac:dyDescent="0.25">
      <c r="A37" s="9" t="s">
        <v>6</v>
      </c>
      <c r="B37" s="10" t="s">
        <v>7</v>
      </c>
      <c r="C37" s="10" t="s">
        <v>8</v>
      </c>
      <c r="D37" s="10" t="s">
        <v>9</v>
      </c>
      <c r="E37" s="10" t="s">
        <v>10</v>
      </c>
      <c r="F37" s="10" t="s">
        <v>75</v>
      </c>
      <c r="G37" s="10" t="s">
        <v>12</v>
      </c>
      <c r="H37" s="11" t="s">
        <v>2</v>
      </c>
      <c r="I37" s="10" t="s">
        <v>76</v>
      </c>
    </row>
    <row r="38" spans="1:9" x14ac:dyDescent="0.25">
      <c r="A38" s="1">
        <v>28</v>
      </c>
      <c r="B38" s="12">
        <v>1000</v>
      </c>
      <c r="C38" s="12" t="s">
        <v>77</v>
      </c>
      <c r="D38" s="12" t="s">
        <v>52</v>
      </c>
      <c r="E38" s="12"/>
      <c r="F38" s="12">
        <v>41.47</v>
      </c>
      <c r="G38" s="12" t="s">
        <v>78</v>
      </c>
      <c r="I38" s="12"/>
    </row>
    <row r="39" spans="1:9" x14ac:dyDescent="0.25">
      <c r="A39" s="1">
        <v>29</v>
      </c>
      <c r="B39" s="12">
        <v>5000</v>
      </c>
      <c r="C39" s="12" t="s">
        <v>79</v>
      </c>
      <c r="D39" s="12" t="s">
        <v>52</v>
      </c>
      <c r="E39" s="12"/>
      <c r="F39" s="12">
        <v>36.299999999999997</v>
      </c>
      <c r="G39" s="12" t="s">
        <v>78</v>
      </c>
      <c r="I39" s="12"/>
    </row>
    <row r="40" spans="1:9" x14ac:dyDescent="0.25">
      <c r="A40" s="1">
        <v>30</v>
      </c>
      <c r="B40" s="12">
        <v>20</v>
      </c>
      <c r="C40" s="12" t="s">
        <v>80</v>
      </c>
      <c r="D40" s="12" t="s">
        <v>81</v>
      </c>
      <c r="E40" s="12">
        <v>1.9</v>
      </c>
      <c r="F40" s="12">
        <v>19</v>
      </c>
      <c r="G40" s="12" t="s">
        <v>78</v>
      </c>
      <c r="I40" s="12"/>
    </row>
    <row r="41" spans="1:9" x14ac:dyDescent="0.25">
      <c r="A41" s="1">
        <v>31</v>
      </c>
      <c r="B41" s="12">
        <v>1000</v>
      </c>
      <c r="C41" s="12" t="s">
        <v>82</v>
      </c>
      <c r="D41" s="12" t="s">
        <v>52</v>
      </c>
      <c r="E41" s="12"/>
      <c r="F41" s="12">
        <v>49.65</v>
      </c>
      <c r="G41" s="12" t="s">
        <v>78</v>
      </c>
      <c r="I41" s="12"/>
    </row>
    <row r="42" spans="1:9" x14ac:dyDescent="0.25">
      <c r="A42" s="1">
        <v>32</v>
      </c>
      <c r="B42" s="12">
        <v>5</v>
      </c>
      <c r="C42" s="12" t="s">
        <v>83</v>
      </c>
      <c r="D42" s="12" t="s">
        <v>52</v>
      </c>
      <c r="E42" s="12"/>
      <c r="F42" s="12">
        <v>20.350000000000001</v>
      </c>
      <c r="G42" s="12" t="s">
        <v>78</v>
      </c>
      <c r="I42" s="12"/>
    </row>
    <row r="43" spans="1:9" x14ac:dyDescent="0.25">
      <c r="A43" s="1">
        <v>33</v>
      </c>
      <c r="B43" s="12">
        <v>70</v>
      </c>
      <c r="C43" s="12" t="s">
        <v>84</v>
      </c>
      <c r="D43" s="12" t="s">
        <v>85</v>
      </c>
      <c r="E43" s="12">
        <v>1.99</v>
      </c>
      <c r="F43" s="12">
        <v>69.3</v>
      </c>
      <c r="G43" s="12" t="s">
        <v>78</v>
      </c>
      <c r="I43" s="12"/>
    </row>
    <row r="44" spans="1:9" x14ac:dyDescent="0.25">
      <c r="A44" s="1">
        <v>34</v>
      </c>
      <c r="B44" s="12">
        <v>500</v>
      </c>
      <c r="C44" s="12" t="s">
        <v>86</v>
      </c>
      <c r="D44" s="12" t="s">
        <v>52</v>
      </c>
      <c r="E44" s="12"/>
      <c r="F44" s="12">
        <v>82.03</v>
      </c>
      <c r="G44" s="12" t="s">
        <v>78</v>
      </c>
      <c r="I44" s="12"/>
    </row>
    <row r="45" spans="1:9" x14ac:dyDescent="0.25">
      <c r="A45" s="1">
        <v>35</v>
      </c>
      <c r="B45" s="12">
        <v>500</v>
      </c>
      <c r="C45" s="12" t="s">
        <v>87</v>
      </c>
      <c r="D45" s="12" t="s">
        <v>52</v>
      </c>
      <c r="E45" s="12"/>
      <c r="F45" s="13">
        <v>147.63</v>
      </c>
      <c r="G45" s="12" t="s">
        <v>78</v>
      </c>
      <c r="I45" s="12"/>
    </row>
    <row r="46" spans="1:9" x14ac:dyDescent="0.25">
      <c r="A46" s="1">
        <v>36</v>
      </c>
      <c r="B46" s="12">
        <v>15000</v>
      </c>
      <c r="C46" s="12" t="s">
        <v>88</v>
      </c>
      <c r="D46" s="12" t="s">
        <v>89</v>
      </c>
      <c r="E46" s="12"/>
      <c r="F46" s="13">
        <v>105.84</v>
      </c>
      <c r="G46" s="12" t="s">
        <v>78</v>
      </c>
      <c r="I46" s="12"/>
    </row>
    <row r="47" spans="1:9" x14ac:dyDescent="0.25">
      <c r="A47" s="1">
        <v>37</v>
      </c>
      <c r="B47" s="12">
        <v>2500</v>
      </c>
      <c r="C47" s="12" t="s">
        <v>90</v>
      </c>
      <c r="D47" s="12" t="s">
        <v>52</v>
      </c>
      <c r="E47" s="12"/>
      <c r="F47" s="12">
        <v>48.72</v>
      </c>
      <c r="G47" s="12" t="s">
        <v>78</v>
      </c>
      <c r="I47" s="12"/>
    </row>
    <row r="48" spans="1:9" x14ac:dyDescent="0.25">
      <c r="A48" s="1">
        <v>38</v>
      </c>
      <c r="B48" s="12">
        <v>2</v>
      </c>
      <c r="C48" s="12" t="s">
        <v>91</v>
      </c>
      <c r="D48" s="12" t="s">
        <v>52</v>
      </c>
      <c r="E48" s="12"/>
      <c r="F48" s="12">
        <v>83.88</v>
      </c>
      <c r="G48" s="12" t="s">
        <v>78</v>
      </c>
      <c r="I48" s="12"/>
    </row>
    <row r="49" spans="1:9" x14ac:dyDescent="0.25">
      <c r="A49" s="1">
        <v>39</v>
      </c>
      <c r="B49" s="12">
        <v>100</v>
      </c>
      <c r="C49" s="12" t="s">
        <v>92</v>
      </c>
      <c r="D49" s="12" t="s">
        <v>52</v>
      </c>
      <c r="E49" s="12"/>
      <c r="F49" s="12">
        <v>65.760000000000005</v>
      </c>
      <c r="G49" s="12" t="s">
        <v>78</v>
      </c>
      <c r="I49" s="12"/>
    </row>
    <row r="50" spans="1:9" x14ac:dyDescent="0.25">
      <c r="A50" s="1">
        <v>40</v>
      </c>
      <c r="B50" s="12">
        <v>10000</v>
      </c>
      <c r="C50" s="12" t="s">
        <v>93</v>
      </c>
      <c r="D50" s="12" t="s">
        <v>89</v>
      </c>
      <c r="E50" s="12"/>
      <c r="F50" s="13">
        <v>107.61</v>
      </c>
      <c r="G50" s="12" t="s">
        <v>78</v>
      </c>
      <c r="I50" s="12"/>
    </row>
    <row r="51" spans="1:9" x14ac:dyDescent="0.25">
      <c r="A51" s="1">
        <v>41</v>
      </c>
      <c r="B51" s="12">
        <v>5000</v>
      </c>
      <c r="C51" s="12" t="s">
        <v>94</v>
      </c>
      <c r="D51" s="12" t="s">
        <v>52</v>
      </c>
      <c r="E51" s="12"/>
      <c r="F51" s="12">
        <v>32.14</v>
      </c>
      <c r="G51" s="12" t="s">
        <v>78</v>
      </c>
      <c r="I51" s="12"/>
    </row>
    <row r="52" spans="1:9" x14ac:dyDescent="0.25">
      <c r="A52" s="1">
        <v>42</v>
      </c>
      <c r="B52" s="12">
        <v>500</v>
      </c>
      <c r="C52" s="12" t="s">
        <v>95</v>
      </c>
      <c r="D52" s="12" t="s">
        <v>96</v>
      </c>
      <c r="E52" s="12"/>
      <c r="F52" s="12">
        <v>49.95</v>
      </c>
      <c r="G52" s="12" t="s">
        <v>78</v>
      </c>
      <c r="I52" s="12"/>
    </row>
    <row r="53" spans="1:9" x14ac:dyDescent="0.25">
      <c r="A53" s="1">
        <v>43</v>
      </c>
      <c r="B53" s="12">
        <v>1</v>
      </c>
      <c r="C53" s="12" t="s">
        <v>97</v>
      </c>
      <c r="D53" s="12" t="s">
        <v>98</v>
      </c>
      <c r="E53" s="12"/>
      <c r="F53" s="12">
        <v>12.89</v>
      </c>
      <c r="G53" s="12" t="s">
        <v>78</v>
      </c>
      <c r="I53" s="12"/>
    </row>
    <row r="54" spans="1:9" x14ac:dyDescent="0.25">
      <c r="A54" s="1">
        <v>44</v>
      </c>
      <c r="B54" s="12">
        <v>50</v>
      </c>
      <c r="C54" s="12" t="s">
        <v>99</v>
      </c>
      <c r="D54" s="12" t="s">
        <v>100</v>
      </c>
      <c r="E54" s="12"/>
      <c r="F54" s="12">
        <v>59.2</v>
      </c>
      <c r="G54" s="12" t="s">
        <v>78</v>
      </c>
      <c r="I54" s="12"/>
    </row>
    <row r="55" spans="1:9" x14ac:dyDescent="0.25">
      <c r="A55" s="1">
        <v>45</v>
      </c>
      <c r="B55" s="1">
        <v>100</v>
      </c>
      <c r="C55" s="12" t="s">
        <v>101</v>
      </c>
      <c r="D55" s="12" t="s">
        <v>70</v>
      </c>
      <c r="E55" s="12"/>
      <c r="F55" s="1">
        <v>5</v>
      </c>
      <c r="G55" s="1" t="s">
        <v>102</v>
      </c>
      <c r="I55" s="12"/>
    </row>
    <row r="56" spans="1:9" x14ac:dyDescent="0.25">
      <c r="A56" s="1">
        <v>46</v>
      </c>
      <c r="B56" s="12">
        <v>2</v>
      </c>
      <c r="C56" s="12" t="s">
        <v>103</v>
      </c>
      <c r="D56" s="12" t="s">
        <v>70</v>
      </c>
      <c r="E56" s="12"/>
      <c r="F56" s="12">
        <v>15</v>
      </c>
      <c r="G56" s="12" t="s">
        <v>66</v>
      </c>
      <c r="I56" s="12"/>
    </row>
    <row r="57" spans="1:9" x14ac:dyDescent="0.25">
      <c r="D57" s="5" t="s">
        <v>104</v>
      </c>
      <c r="E57" s="5"/>
      <c r="F57" s="5">
        <f>SUM(Tabelle412[Preis])</f>
        <v>1051.72</v>
      </c>
    </row>
    <row r="58" spans="1:9" x14ac:dyDescent="0.25">
      <c r="A58" s="3" t="s">
        <v>105</v>
      </c>
    </row>
    <row r="59" spans="1:9" x14ac:dyDescent="0.25">
      <c r="A59" s="4" t="s">
        <v>6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75</v>
      </c>
      <c r="G59" s="4" t="s">
        <v>12</v>
      </c>
      <c r="H59" s="14" t="s">
        <v>2</v>
      </c>
      <c r="I59" s="4" t="s">
        <v>76</v>
      </c>
    </row>
    <row r="60" spans="1:9" x14ac:dyDescent="0.25">
      <c r="A60" s="4">
        <v>47</v>
      </c>
      <c r="B60" s="15">
        <v>100</v>
      </c>
      <c r="C60" s="15" t="s">
        <v>106</v>
      </c>
      <c r="D60" s="15" t="s">
        <v>52</v>
      </c>
      <c r="E60" s="4"/>
      <c r="F60" s="15">
        <v>39.81</v>
      </c>
      <c r="G60" s="15" t="s">
        <v>64</v>
      </c>
      <c r="H60" s="4"/>
      <c r="I60" s="4"/>
    </row>
    <row r="61" spans="1:9" x14ac:dyDescent="0.25">
      <c r="A61" s="4">
        <v>48</v>
      </c>
      <c r="B61" s="15">
        <v>3000</v>
      </c>
      <c r="C61" s="15" t="s">
        <v>107</v>
      </c>
      <c r="D61" s="15" t="s">
        <v>20</v>
      </c>
      <c r="E61" s="4">
        <v>28.99</v>
      </c>
      <c r="F61" s="15">
        <f>28.99*3</f>
        <v>86.97</v>
      </c>
      <c r="G61" s="15" t="s">
        <v>64</v>
      </c>
      <c r="H61" s="4"/>
      <c r="I61" s="4"/>
    </row>
    <row r="62" spans="1:9" x14ac:dyDescent="0.25">
      <c r="A62" s="4">
        <v>49</v>
      </c>
      <c r="B62" s="15">
        <v>40</v>
      </c>
      <c r="C62" s="15" t="s">
        <v>108</v>
      </c>
      <c r="D62" s="15" t="s">
        <v>109</v>
      </c>
      <c r="E62" s="4"/>
      <c r="F62" s="15">
        <v>59.96</v>
      </c>
      <c r="G62" s="15" t="s">
        <v>102</v>
      </c>
      <c r="H62" s="4"/>
      <c r="I62" s="4"/>
    </row>
    <row r="63" spans="1:9" x14ac:dyDescent="0.25">
      <c r="A63" s="4">
        <v>50</v>
      </c>
      <c r="B63" s="16">
        <v>100</v>
      </c>
      <c r="C63" s="16" t="s">
        <v>110</v>
      </c>
      <c r="D63" s="16" t="s">
        <v>111</v>
      </c>
      <c r="E63" s="4"/>
      <c r="F63" s="16">
        <v>9.98</v>
      </c>
      <c r="G63" s="16" t="s">
        <v>102</v>
      </c>
      <c r="H63" s="4"/>
      <c r="I63" s="4"/>
    </row>
    <row r="64" spans="1:9" x14ac:dyDescent="0.25">
      <c r="A64" s="4">
        <v>51</v>
      </c>
      <c r="B64" s="16">
        <v>40</v>
      </c>
      <c r="C64" s="16" t="s">
        <v>112</v>
      </c>
      <c r="D64" s="16" t="s">
        <v>113</v>
      </c>
      <c r="E64" s="4">
        <v>6.06</v>
      </c>
      <c r="F64" s="32">
        <f>40*6.07</f>
        <v>242.8</v>
      </c>
      <c r="G64" s="16" t="s">
        <v>102</v>
      </c>
      <c r="H64" s="4" t="s">
        <v>33</v>
      </c>
      <c r="I64" s="4"/>
    </row>
    <row r="65" spans="1:9" x14ac:dyDescent="0.25">
      <c r="A65" s="4">
        <v>52</v>
      </c>
      <c r="B65" s="15">
        <v>50</v>
      </c>
      <c r="C65" s="17" t="s">
        <v>114</v>
      </c>
      <c r="D65" s="17" t="s">
        <v>115</v>
      </c>
      <c r="E65" s="4">
        <v>2.19</v>
      </c>
      <c r="F65" s="18">
        <f>50*2.19</f>
        <v>109.5</v>
      </c>
      <c r="G65" s="19" t="s">
        <v>61</v>
      </c>
      <c r="H65" s="4" t="s">
        <v>33</v>
      </c>
      <c r="I65" s="4"/>
    </row>
    <row r="66" spans="1:9" x14ac:dyDescent="0.25">
      <c r="A66" s="4">
        <v>53</v>
      </c>
      <c r="B66" s="16">
        <v>10</v>
      </c>
      <c r="C66" s="16" t="s">
        <v>116</v>
      </c>
      <c r="D66" s="16" t="s">
        <v>117</v>
      </c>
      <c r="E66" s="4"/>
      <c r="F66" s="16">
        <v>28</v>
      </c>
      <c r="G66" s="16" t="s">
        <v>61</v>
      </c>
      <c r="H66" s="4"/>
      <c r="I66" s="4"/>
    </row>
    <row r="67" spans="1:9" x14ac:dyDescent="0.25">
      <c r="A67" s="4">
        <v>54</v>
      </c>
      <c r="B67" s="16"/>
      <c r="C67" s="16" t="s">
        <v>118</v>
      </c>
      <c r="D67" s="16" t="s">
        <v>85</v>
      </c>
      <c r="E67" s="4"/>
      <c r="F67" s="16">
        <v>10</v>
      </c>
      <c r="G67" s="16" t="s">
        <v>61</v>
      </c>
      <c r="H67" s="4"/>
      <c r="I67" s="4"/>
    </row>
    <row r="68" spans="1:9" x14ac:dyDescent="0.25">
      <c r="A68" s="4">
        <v>55</v>
      </c>
      <c r="B68" s="16">
        <v>20</v>
      </c>
      <c r="C68" s="16" t="s">
        <v>119</v>
      </c>
      <c r="D68" s="16" t="s">
        <v>85</v>
      </c>
      <c r="E68" s="4"/>
      <c r="F68" s="16">
        <v>29</v>
      </c>
      <c r="G68" s="16" t="s">
        <v>61</v>
      </c>
      <c r="H68" s="4"/>
      <c r="I68" s="4"/>
    </row>
    <row r="69" spans="1:9" x14ac:dyDescent="0.25">
      <c r="A69" s="4">
        <v>56</v>
      </c>
      <c r="B69" s="16"/>
      <c r="C69" s="16" t="s">
        <v>120</v>
      </c>
      <c r="D69" s="16" t="s">
        <v>85</v>
      </c>
      <c r="E69" s="4"/>
      <c r="F69" s="16">
        <v>75</v>
      </c>
      <c r="G69" s="16" t="s">
        <v>61</v>
      </c>
      <c r="H69" s="4"/>
      <c r="I69" s="4"/>
    </row>
    <row r="70" spans="1:9" x14ac:dyDescent="0.25">
      <c r="A70" s="4">
        <v>57</v>
      </c>
      <c r="B70" s="16"/>
      <c r="C70" s="16" t="s">
        <v>121</v>
      </c>
      <c r="D70" s="16" t="s">
        <v>20</v>
      </c>
      <c r="E70" s="4"/>
      <c r="F70" s="16">
        <v>21.99</v>
      </c>
      <c r="G70" s="16" t="s">
        <v>61</v>
      </c>
      <c r="H70" s="4"/>
      <c r="I70" s="4"/>
    </row>
    <row r="71" spans="1:9" x14ac:dyDescent="0.25">
      <c r="A71" s="4">
        <v>58</v>
      </c>
      <c r="B71" s="16">
        <v>50</v>
      </c>
      <c r="C71" s="16" t="s">
        <v>122</v>
      </c>
      <c r="D71" s="20" t="s">
        <v>85</v>
      </c>
      <c r="E71" s="4">
        <v>1.1499999999999999</v>
      </c>
      <c r="F71" s="16">
        <f>50*1.15</f>
        <v>57.499999999999993</v>
      </c>
      <c r="G71" s="16" t="s">
        <v>64</v>
      </c>
      <c r="H71" s="4"/>
      <c r="I71" s="4"/>
    </row>
    <row r="72" spans="1:9" x14ac:dyDescent="0.25">
      <c r="A72" s="4">
        <v>59</v>
      </c>
      <c r="B72" s="16">
        <v>2</v>
      </c>
      <c r="C72" s="16" t="s">
        <v>123</v>
      </c>
      <c r="D72" s="16" t="s">
        <v>124</v>
      </c>
      <c r="E72" s="4"/>
      <c r="F72" s="16">
        <v>10</v>
      </c>
      <c r="G72" s="16" t="s">
        <v>125</v>
      </c>
      <c r="H72" s="4"/>
      <c r="I72" s="4"/>
    </row>
    <row r="73" spans="1:9" x14ac:dyDescent="0.25">
      <c r="A73" s="4">
        <v>60</v>
      </c>
      <c r="B73" s="4">
        <v>10</v>
      </c>
      <c r="C73" s="4" t="s">
        <v>126</v>
      </c>
      <c r="D73" s="4" t="s">
        <v>127</v>
      </c>
      <c r="E73" s="4">
        <v>2</v>
      </c>
      <c r="F73" s="4">
        <v>20</v>
      </c>
      <c r="G73" s="15" t="s">
        <v>102</v>
      </c>
      <c r="H73" s="4"/>
      <c r="I73" s="4"/>
    </row>
    <row r="74" spans="1:9" x14ac:dyDescent="0.25">
      <c r="A74" s="4">
        <v>61</v>
      </c>
      <c r="B74" s="4">
        <v>10</v>
      </c>
      <c r="C74" s="4" t="s">
        <v>128</v>
      </c>
      <c r="D74" s="4" t="s">
        <v>127</v>
      </c>
      <c r="E74" s="4">
        <v>0.7</v>
      </c>
      <c r="F74" s="4">
        <v>7</v>
      </c>
      <c r="G74" s="15" t="s">
        <v>102</v>
      </c>
      <c r="H74" s="4"/>
      <c r="I74" s="4"/>
    </row>
    <row r="75" spans="1:9" x14ac:dyDescent="0.25">
      <c r="A75" s="4">
        <v>62</v>
      </c>
      <c r="B75" s="4">
        <v>1</v>
      </c>
      <c r="C75" s="21" t="s">
        <v>129</v>
      </c>
      <c r="D75" s="22" t="s">
        <v>35</v>
      </c>
      <c r="E75" s="4"/>
      <c r="F75" s="22">
        <v>5.49</v>
      </c>
      <c r="G75" s="15" t="s">
        <v>102</v>
      </c>
      <c r="H75" s="4"/>
      <c r="I75" s="22"/>
    </row>
    <row r="76" spans="1:9" x14ac:dyDescent="0.25">
      <c r="A76" s="4">
        <v>63</v>
      </c>
      <c r="B76" s="4">
        <v>5</v>
      </c>
      <c r="C76" s="21" t="s">
        <v>130</v>
      </c>
      <c r="D76" s="23" t="s">
        <v>20</v>
      </c>
      <c r="E76" s="4">
        <v>10.15</v>
      </c>
      <c r="F76" s="23">
        <f>10.15*5</f>
        <v>50.75</v>
      </c>
      <c r="G76" s="15"/>
      <c r="H76" s="4"/>
      <c r="I76" s="23"/>
    </row>
    <row r="77" spans="1:9" x14ac:dyDescent="0.25">
      <c r="A77" s="4">
        <v>64</v>
      </c>
      <c r="B77" s="4">
        <v>3</v>
      </c>
      <c r="C77" s="21" t="s">
        <v>131</v>
      </c>
      <c r="D77" s="23" t="s">
        <v>20</v>
      </c>
      <c r="E77" s="4">
        <v>9.57</v>
      </c>
      <c r="F77" s="23">
        <f>3*Tabelle513[[#This Row],[Einzelpreis]]</f>
        <v>28.71</v>
      </c>
      <c r="G77" s="15"/>
      <c r="H77" s="4"/>
      <c r="I77" s="23"/>
    </row>
    <row r="78" spans="1:9" x14ac:dyDescent="0.25">
      <c r="A78" s="4">
        <v>65</v>
      </c>
      <c r="B78" s="4">
        <v>1</v>
      </c>
      <c r="C78" s="21" t="s">
        <v>132</v>
      </c>
      <c r="D78" s="23" t="s">
        <v>20</v>
      </c>
      <c r="E78" s="4"/>
      <c r="F78" s="23">
        <v>10.49</v>
      </c>
      <c r="G78" s="15"/>
      <c r="H78" s="4"/>
      <c r="I78" s="23"/>
    </row>
    <row r="79" spans="1:9" x14ac:dyDescent="0.25">
      <c r="A79" s="4">
        <v>66</v>
      </c>
      <c r="B79" s="4">
        <v>3</v>
      </c>
      <c r="C79" s="21" t="s">
        <v>133</v>
      </c>
      <c r="D79" s="23" t="s">
        <v>20</v>
      </c>
      <c r="E79" s="4">
        <v>5.49</v>
      </c>
      <c r="F79" s="23">
        <f>3*Tabelle513[[#This Row],[Einzelpreis]]</f>
        <v>16.47</v>
      </c>
      <c r="G79" s="15"/>
      <c r="H79" s="4"/>
      <c r="I79" s="23"/>
    </row>
    <row r="80" spans="1:9" x14ac:dyDescent="0.25">
      <c r="A80" s="4">
        <v>67</v>
      </c>
      <c r="B80" s="4">
        <v>3</v>
      </c>
      <c r="C80" s="21" t="s">
        <v>134</v>
      </c>
      <c r="D80" s="23" t="s">
        <v>20</v>
      </c>
      <c r="E80" s="4">
        <v>5.49</v>
      </c>
      <c r="F80" s="23">
        <f>3*Tabelle513[[#This Row],[Einzelpreis]]</f>
        <v>16.47</v>
      </c>
      <c r="G80" s="15"/>
      <c r="H80" s="4"/>
      <c r="I80" s="23"/>
    </row>
    <row r="81" spans="1:9" x14ac:dyDescent="0.25">
      <c r="A81" s="4">
        <v>68</v>
      </c>
      <c r="B81" s="4">
        <v>3</v>
      </c>
      <c r="C81" s="21" t="s">
        <v>135</v>
      </c>
      <c r="D81" s="23" t="s">
        <v>20</v>
      </c>
      <c r="E81" s="4">
        <v>5.49</v>
      </c>
      <c r="F81" s="23">
        <f>3*Tabelle513[[#This Row],[Einzelpreis]]</f>
        <v>16.47</v>
      </c>
      <c r="G81" s="15"/>
      <c r="H81" s="4"/>
      <c r="I81" s="23"/>
    </row>
    <row r="82" spans="1:9" x14ac:dyDescent="0.25">
      <c r="A82" s="4">
        <v>69</v>
      </c>
      <c r="B82" s="4">
        <v>3</v>
      </c>
      <c r="C82" s="21" t="s">
        <v>136</v>
      </c>
      <c r="D82" s="23" t="s">
        <v>35</v>
      </c>
      <c r="E82" s="4">
        <v>2.99</v>
      </c>
      <c r="F82" s="23">
        <f>3*Tabelle513[[#This Row],[Einzelpreis]]</f>
        <v>8.9700000000000006</v>
      </c>
      <c r="G82" s="15"/>
      <c r="H82" s="4"/>
      <c r="I82" s="23"/>
    </row>
    <row r="83" spans="1:9" x14ac:dyDescent="0.25">
      <c r="A83" s="4">
        <v>70</v>
      </c>
      <c r="B83" s="16"/>
      <c r="C83" s="16" t="s">
        <v>137</v>
      </c>
      <c r="D83" s="16" t="s">
        <v>85</v>
      </c>
      <c r="E83" s="4"/>
      <c r="F83" s="16">
        <v>35</v>
      </c>
      <c r="G83" s="16" t="s">
        <v>61</v>
      </c>
      <c r="H83" s="4"/>
      <c r="I83" s="4"/>
    </row>
    <row r="84" spans="1:9" x14ac:dyDescent="0.25">
      <c r="A84" s="4">
        <v>71</v>
      </c>
      <c r="B84" s="4">
        <v>130</v>
      </c>
      <c r="C84" s="4" t="s">
        <v>138</v>
      </c>
      <c r="D84" s="4" t="s">
        <v>85</v>
      </c>
      <c r="E84" s="4">
        <v>0.61</v>
      </c>
      <c r="F84" s="4">
        <f>130*0.61</f>
        <v>79.3</v>
      </c>
      <c r="G84" s="4" t="s">
        <v>64</v>
      </c>
      <c r="H84" s="4"/>
      <c r="I84" s="4"/>
    </row>
    <row r="85" spans="1:9" x14ac:dyDescent="0.25">
      <c r="A85" s="4"/>
      <c r="B85" s="4"/>
      <c r="C85" s="4"/>
      <c r="D85" s="24" t="s">
        <v>139</v>
      </c>
      <c r="E85" s="6"/>
      <c r="F85" s="5">
        <f ca="1">SUM(Tabelle513[Preis])</f>
        <v>1075.6300000000001</v>
      </c>
      <c r="G85" s="4"/>
      <c r="H85" s="4"/>
      <c r="I85" s="4"/>
    </row>
    <row r="88" spans="1:9" ht="20" thickBot="1" x14ac:dyDescent="0.3">
      <c r="C88" s="6" t="s">
        <v>43</v>
      </c>
      <c r="D88" s="6"/>
      <c r="E88" s="6">
        <f>SUM(Tabelle210[Gesamtpreis])</f>
        <v>641.91</v>
      </c>
    </row>
    <row r="89" spans="1:9" ht="20" thickTop="1" x14ac:dyDescent="0.25">
      <c r="C89" s="25" t="s">
        <v>73</v>
      </c>
      <c r="D89" s="25"/>
      <c r="E89" s="25">
        <f>SUM(Tabelle311[Gesamtpreis])</f>
        <v>1201.8900000000001</v>
      </c>
    </row>
    <row r="90" spans="1:9" x14ac:dyDescent="0.25">
      <c r="C90" s="6" t="s">
        <v>104</v>
      </c>
      <c r="D90" s="6"/>
      <c r="E90" s="6">
        <f>SUM(Tabelle412[Preis])</f>
        <v>1051.72</v>
      </c>
    </row>
    <row r="91" spans="1:9" x14ac:dyDescent="0.25">
      <c r="C91" s="26" t="s">
        <v>139</v>
      </c>
      <c r="D91" s="26"/>
      <c r="E91" s="26">
        <f ca="1">SUM(Tabelle513[Preis])</f>
        <v>1075.6300000000001</v>
      </c>
    </row>
    <row r="92" spans="1:9" x14ac:dyDescent="0.25">
      <c r="C92" s="5" t="s">
        <v>140</v>
      </c>
      <c r="D92" s="5"/>
      <c r="E92" s="5">
        <f ca="1">SUM(F85+F57+Tabelle311[[#Totals],[Gesamtpreis]]+F20)</f>
        <v>3971.1500000000005</v>
      </c>
    </row>
    <row r="94" spans="1:9" x14ac:dyDescent="0.25">
      <c r="C94" s="27" t="s">
        <v>141</v>
      </c>
      <c r="D94" s="27"/>
      <c r="E94" s="27">
        <v>500</v>
      </c>
      <c r="F94" s="1" t="s">
        <v>142</v>
      </c>
    </row>
    <row r="95" spans="1:9" x14ac:dyDescent="0.25">
      <c r="C95" s="27" t="s">
        <v>143</v>
      </c>
      <c r="D95" s="27"/>
      <c r="E95" s="27">
        <v>600</v>
      </c>
    </row>
    <row r="96" spans="1:9" x14ac:dyDescent="0.25">
      <c r="C96" s="27" t="s">
        <v>144</v>
      </c>
      <c r="D96" s="27"/>
      <c r="E96" s="27">
        <v>1000</v>
      </c>
      <c r="F96" s="1" t="s">
        <v>145</v>
      </c>
    </row>
    <row r="97" spans="3:8" x14ac:dyDescent="0.25">
      <c r="C97" s="27" t="s">
        <v>146</v>
      </c>
      <c r="D97" s="27"/>
      <c r="E97" s="27">
        <v>250</v>
      </c>
    </row>
    <row r="98" spans="3:8" x14ac:dyDescent="0.25">
      <c r="C98" s="27" t="s">
        <v>147</v>
      </c>
      <c r="D98" s="27"/>
      <c r="E98" s="27">
        <v>1625</v>
      </c>
      <c r="F98" s="1" t="s">
        <v>145</v>
      </c>
    </row>
    <row r="99" spans="3:8" x14ac:dyDescent="0.25">
      <c r="C99" s="28" t="s">
        <v>148</v>
      </c>
      <c r="D99" s="29"/>
      <c r="E99" s="28">
        <f>SUM(E94:E98)</f>
        <v>3975</v>
      </c>
    </row>
    <row r="100" spans="3:8" x14ac:dyDescent="0.25">
      <c r="D100" s="12"/>
      <c r="E100" s="12"/>
      <c r="F100" s="12"/>
      <c r="G100" s="12"/>
      <c r="H100" s="12"/>
    </row>
    <row r="101" spans="3:8" x14ac:dyDescent="0.25">
      <c r="D101" s="12"/>
      <c r="E101" s="12"/>
      <c r="F101" s="12"/>
      <c r="G101" s="12"/>
      <c r="H101" s="12"/>
    </row>
    <row r="102" spans="3:8" x14ac:dyDescent="0.25">
      <c r="D102" s="12"/>
      <c r="E102" s="12"/>
      <c r="F102" s="12"/>
      <c r="G102" s="12"/>
      <c r="H102" s="12"/>
    </row>
    <row r="103" spans="3:8" x14ac:dyDescent="0.25">
      <c r="D103" s="12"/>
      <c r="E103" s="12"/>
      <c r="F103" s="12"/>
      <c r="G103" s="12"/>
      <c r="H103" s="12"/>
    </row>
    <row r="104" spans="3:8" x14ac:dyDescent="0.25">
      <c r="D104" s="12"/>
      <c r="E104" s="12"/>
      <c r="F104" s="12"/>
      <c r="G104" s="12"/>
      <c r="H104" s="12"/>
    </row>
    <row r="106" spans="3:8" x14ac:dyDescent="0.25">
      <c r="C106" s="30"/>
      <c r="D106" s="31"/>
      <c r="E106" s="31"/>
      <c r="F106" s="31"/>
      <c r="G106" s="31"/>
      <c r="H106" s="31"/>
    </row>
    <row r="112" spans="3:8" x14ac:dyDescent="0.25">
      <c r="F112" s="12"/>
    </row>
    <row r="114" spans="6:7" x14ac:dyDescent="0.25">
      <c r="F114" s="12"/>
      <c r="G114" s="12"/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Peter Richter</dc:creator>
  <cp:lastModifiedBy>Ernst Peter Richter</cp:lastModifiedBy>
  <dcterms:created xsi:type="dcterms:W3CDTF">2018-05-13T19:09:29Z</dcterms:created>
  <dcterms:modified xsi:type="dcterms:W3CDTF">2018-05-13T20:14:33Z</dcterms:modified>
</cp:coreProperties>
</file>